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505" windowHeight="1134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<sst xmlns="http://schemas.openxmlformats.org/spreadsheetml/2006/main" count="46" uniqueCount="26">
  <si>
    <t>Longueur de la CAP (km)</t>
  </si>
  <si>
    <t>Temps nécessaire pour effectuer un 180°:</t>
  </si>
  <si>
    <t>secondes</t>
  </si>
  <si>
    <t>Point d'entrée de CAP (km)</t>
  </si>
  <si>
    <t>Vitesse de croisière:</t>
  </si>
  <si>
    <t>km/h</t>
  </si>
  <si>
    <t>Point de sortie (km)</t>
  </si>
  <si>
    <t>km</t>
  </si>
  <si>
    <t>min</t>
  </si>
  <si>
    <t xml:space="preserve">Alpha: </t>
  </si>
  <si>
    <t xml:space="preserve">Bravo: </t>
  </si>
  <si>
    <t>Charly:</t>
  </si>
  <si>
    <t>A</t>
  </si>
  <si>
    <t>B</t>
  </si>
  <si>
    <t>CAP</t>
  </si>
  <si>
    <t>°</t>
  </si>
  <si>
    <t>Cas #1</t>
  </si>
  <si>
    <t>Cas #2</t>
  </si>
  <si>
    <r>
      <t>Déphasage en fonction de la longueur de la CAP (</t>
    </r>
    <r>
      <rPr>
        <b/>
        <sz val="11"/>
        <color indexed="8"/>
        <rFont val="Calibri"/>
        <family val="2"/>
      </rPr>
      <t>cas #2</t>
    </r>
    <r>
      <rPr>
        <sz val="11"/>
        <color theme="1"/>
        <rFont val="Calibri"/>
        <family val="2"/>
      </rPr>
      <t>)</t>
    </r>
  </si>
  <si>
    <r>
      <t>Déphasage en fonction de la longueur de la CAP (</t>
    </r>
    <r>
      <rPr>
        <b/>
        <sz val="11"/>
        <color indexed="8"/>
        <rFont val="Calibri"/>
        <family val="2"/>
      </rPr>
      <t>cas #1</t>
    </r>
    <r>
      <rPr>
        <sz val="11"/>
        <color theme="1"/>
        <rFont val="Calibri"/>
        <family val="2"/>
      </rPr>
      <t>)</t>
    </r>
  </si>
  <si>
    <t>Cas #3</t>
  </si>
  <si>
    <t>Cas #4</t>
  </si>
  <si>
    <t>Rayon de Virage</t>
  </si>
  <si>
    <t>TBC</t>
  </si>
  <si>
    <t>temps au tour en fonction de la longueur de la CAP</t>
  </si>
  <si>
    <t>Déphasage au décollage lors d'une CAP en contrarotative (minutes)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</si>
</sst>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22" xfId="0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4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9</xdr:row>
      <xdr:rowOff>9525</xdr:rowOff>
    </xdr:from>
    <xdr:to>
      <xdr:col>27</xdr:col>
      <xdr:colOff>47625</xdr:colOff>
      <xdr:row>23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009775"/>
          <a:ext cx="27051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9</xdr:row>
      <xdr:rowOff>0</xdr:rowOff>
    </xdr:from>
    <xdr:to>
      <xdr:col>20</xdr:col>
      <xdr:colOff>104775</xdr:colOff>
      <xdr:row>23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000250"/>
          <a:ext cx="276225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</xdr:colOff>
      <xdr:row>52</xdr:row>
      <xdr:rowOff>9525</xdr:rowOff>
    </xdr:from>
    <xdr:to>
      <xdr:col>20</xdr:col>
      <xdr:colOff>66675</xdr:colOff>
      <xdr:row>67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10353675"/>
          <a:ext cx="2714625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</xdr:colOff>
      <xdr:row>31</xdr:row>
      <xdr:rowOff>9525</xdr:rowOff>
    </xdr:from>
    <xdr:to>
      <xdr:col>20</xdr:col>
      <xdr:colOff>66675</xdr:colOff>
      <xdr:row>45</xdr:row>
      <xdr:rowOff>180975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6296025"/>
          <a:ext cx="2714625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24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6"/>
  <sheetViews>
    <sheetView tabSelected="1" zoomScalePageLayoutView="0" workbookViewId="0" topLeftCell="A1">
      <selection activeCell="B2" sqref="B2:K2"/>
    </sheetView>
  </sheetViews>
  <sheetFormatPr defaultColWidth="11.421875" defaultRowHeight="15"/>
  <cols>
    <col min="1" max="1" width="5.7109375" style="0" customWidth="1"/>
    <col min="3" max="26" width="5.7109375" style="0" customWidth="1"/>
  </cols>
  <sheetData>
    <row r="1" ht="15.75" thickBot="1"/>
    <row r="2" spans="2:11" ht="31.5" customHeight="1" thickBot="1">
      <c r="B2" s="40" t="s">
        <v>25</v>
      </c>
      <c r="C2" s="41"/>
      <c r="D2" s="41"/>
      <c r="E2" s="41"/>
      <c r="F2" s="41"/>
      <c r="G2" s="41"/>
      <c r="H2" s="41"/>
      <c r="I2" s="41"/>
      <c r="J2" s="41"/>
      <c r="K2" s="42"/>
    </row>
    <row r="3" spans="2:26" ht="15.75" thickBot="1">
      <c r="B3" s="1"/>
      <c r="C3" s="1"/>
      <c r="D3" s="1"/>
      <c r="E3" s="1"/>
      <c r="F3" s="1"/>
      <c r="G3" s="1"/>
      <c r="H3" s="1"/>
      <c r="I3" s="1"/>
      <c r="Q3" s="37" t="s">
        <v>24</v>
      </c>
      <c r="R3" s="38"/>
      <c r="S3" s="38"/>
      <c r="T3" s="38"/>
      <c r="U3" s="38"/>
      <c r="V3" s="38"/>
      <c r="W3" s="38"/>
      <c r="X3" s="38"/>
      <c r="Y3" s="38"/>
      <c r="Z3" s="39"/>
    </row>
    <row r="4" spans="2:26" ht="15.75" thickBot="1">
      <c r="B4" s="1"/>
      <c r="C4" s="1"/>
      <c r="D4" s="1"/>
      <c r="E4" s="1"/>
      <c r="F4" s="1"/>
      <c r="G4" s="1"/>
      <c r="H4" s="1"/>
      <c r="I4" s="1"/>
      <c r="P4" s="18" t="s">
        <v>7</v>
      </c>
      <c r="Q4" s="26">
        <v>60</v>
      </c>
      <c r="R4" s="17">
        <v>70</v>
      </c>
      <c r="S4" s="17">
        <v>80</v>
      </c>
      <c r="T4" s="17">
        <v>90</v>
      </c>
      <c r="U4" s="17">
        <v>100</v>
      </c>
      <c r="V4" s="17">
        <v>110</v>
      </c>
      <c r="W4" s="17">
        <v>120</v>
      </c>
      <c r="X4" s="17">
        <v>130</v>
      </c>
      <c r="Y4" s="17">
        <v>140</v>
      </c>
      <c r="Z4" s="17">
        <v>150</v>
      </c>
    </row>
    <row r="5" spans="3:26" ht="15.75" thickBot="1">
      <c r="C5" s="1"/>
      <c r="D5" s="1"/>
      <c r="E5" s="1"/>
      <c r="F5" s="53" t="s">
        <v>4</v>
      </c>
      <c r="G5" s="54"/>
      <c r="H5" s="54"/>
      <c r="I5" s="55"/>
      <c r="J5" s="21">
        <v>860</v>
      </c>
      <c r="K5" s="22" t="s">
        <v>5</v>
      </c>
      <c r="P5" s="17" t="s">
        <v>8</v>
      </c>
      <c r="Q5" s="12">
        <f aca="true" t="shared" si="0" ref="Q5:Z5">(Q$4/$J$5*60+$J$6/60)*2</f>
        <v>9.844988555729541</v>
      </c>
      <c r="R5" s="15">
        <f t="shared" si="0"/>
        <v>11.240337392938844</v>
      </c>
      <c r="S5" s="15">
        <f t="shared" si="0"/>
        <v>12.635686230148146</v>
      </c>
      <c r="T5" s="15">
        <f t="shared" si="0"/>
        <v>14.031035067357449</v>
      </c>
      <c r="U5" s="15">
        <f t="shared" si="0"/>
        <v>15.42638390456675</v>
      </c>
      <c r="V5" s="15">
        <f t="shared" si="0"/>
        <v>16.821732741776053</v>
      </c>
      <c r="W5" s="15">
        <f t="shared" si="0"/>
        <v>18.217081578985354</v>
      </c>
      <c r="X5" s="15">
        <f t="shared" si="0"/>
        <v>19.612430416194655</v>
      </c>
      <c r="Y5" s="15">
        <f t="shared" si="0"/>
        <v>21.00777925340396</v>
      </c>
      <c r="Z5" s="15">
        <f t="shared" si="0"/>
        <v>22.40312809061326</v>
      </c>
    </row>
    <row r="6" spans="3:12" ht="15.75" thickBot="1">
      <c r="C6" s="37" t="s">
        <v>1</v>
      </c>
      <c r="D6" s="38"/>
      <c r="E6" s="38"/>
      <c r="F6" s="38"/>
      <c r="G6" s="38"/>
      <c r="H6" s="38"/>
      <c r="I6" s="39"/>
      <c r="J6" s="23">
        <f>(PI()*J7/$J$5)*3600</f>
        <v>44.186865974211784</v>
      </c>
      <c r="K6" s="24" t="s">
        <v>2</v>
      </c>
      <c r="L6" s="20"/>
    </row>
    <row r="7" spans="6:11" ht="15.75" thickBot="1">
      <c r="F7" s="47" t="s">
        <v>22</v>
      </c>
      <c r="G7" s="48"/>
      <c r="H7" s="48"/>
      <c r="I7" s="49"/>
      <c r="J7" s="19">
        <v>3.36</v>
      </c>
      <c r="K7" s="20" t="s">
        <v>7</v>
      </c>
    </row>
    <row r="8" spans="16:26" ht="15.75" customHeight="1" thickBot="1">
      <c r="P8" s="34" t="s">
        <v>16</v>
      </c>
      <c r="Q8" s="35"/>
      <c r="R8" s="36"/>
      <c r="X8" s="34" t="s">
        <v>17</v>
      </c>
      <c r="Y8" s="35"/>
      <c r="Z8" s="36"/>
    </row>
    <row r="9" ht="15.75" customHeight="1"/>
    <row r="12" ht="15.75" thickBot="1"/>
    <row r="13" spans="2:12" ht="15.75" thickBot="1">
      <c r="B13" s="13"/>
      <c r="C13" s="37" t="s">
        <v>19</v>
      </c>
      <c r="D13" s="38"/>
      <c r="E13" s="38"/>
      <c r="F13" s="38"/>
      <c r="G13" s="38"/>
      <c r="H13" s="38"/>
      <c r="I13" s="38"/>
      <c r="J13" s="38"/>
      <c r="K13" s="38"/>
      <c r="L13" s="39"/>
    </row>
    <row r="14" spans="2:12" ht="15.75" thickBot="1">
      <c r="B14" s="18" t="s">
        <v>7</v>
      </c>
      <c r="C14" s="26">
        <v>60</v>
      </c>
      <c r="D14" s="17">
        <v>70</v>
      </c>
      <c r="E14" s="17">
        <v>80</v>
      </c>
      <c r="F14" s="17">
        <v>90</v>
      </c>
      <c r="G14" s="17">
        <v>100</v>
      </c>
      <c r="H14" s="17">
        <v>110</v>
      </c>
      <c r="I14" s="17">
        <v>120</v>
      </c>
      <c r="J14" s="17">
        <v>130</v>
      </c>
      <c r="K14" s="17">
        <v>140</v>
      </c>
      <c r="L14" s="17">
        <v>150</v>
      </c>
    </row>
    <row r="15" spans="2:12" ht="15.75" thickBot="1">
      <c r="B15" s="17" t="s">
        <v>8</v>
      </c>
      <c r="C15" s="12">
        <f aca="true" t="shared" si="1" ref="C15:L15">C$14/$J$5*60+$J$6/60</f>
        <v>4.922494277864771</v>
      </c>
      <c r="D15" s="15">
        <f t="shared" si="1"/>
        <v>5.620168696469422</v>
      </c>
      <c r="E15" s="15">
        <f t="shared" si="1"/>
        <v>6.317843115074073</v>
      </c>
      <c r="F15" s="15">
        <f t="shared" si="1"/>
        <v>7.015517533678724</v>
      </c>
      <c r="G15" s="15">
        <f t="shared" si="1"/>
        <v>7.713191952283375</v>
      </c>
      <c r="H15" s="15">
        <f t="shared" si="1"/>
        <v>8.410866370888026</v>
      </c>
      <c r="I15" s="15">
        <f t="shared" si="1"/>
        <v>9.108540789492677</v>
      </c>
      <c r="J15" s="15">
        <f t="shared" si="1"/>
        <v>9.806215208097328</v>
      </c>
      <c r="K15" s="15">
        <f t="shared" si="1"/>
        <v>10.50388962670198</v>
      </c>
      <c r="L15" s="16">
        <f t="shared" si="1"/>
        <v>11.20156404530663</v>
      </c>
    </row>
    <row r="17" ht="15.75" thickBot="1"/>
    <row r="18" spans="3:12" ht="15.75" thickBot="1">
      <c r="C18" s="37" t="s">
        <v>18</v>
      </c>
      <c r="D18" s="38"/>
      <c r="E18" s="38"/>
      <c r="F18" s="38"/>
      <c r="G18" s="38"/>
      <c r="H18" s="38"/>
      <c r="I18" s="38"/>
      <c r="J18" s="38"/>
      <c r="K18" s="38"/>
      <c r="L18" s="39"/>
    </row>
    <row r="19" spans="2:12" ht="15.75" thickBot="1">
      <c r="B19" s="18" t="s">
        <v>7</v>
      </c>
      <c r="C19" s="26">
        <v>60</v>
      </c>
      <c r="D19" s="17">
        <v>70</v>
      </c>
      <c r="E19" s="17">
        <v>80</v>
      </c>
      <c r="F19" s="17">
        <v>90</v>
      </c>
      <c r="G19" s="17">
        <v>100</v>
      </c>
      <c r="H19" s="17">
        <v>110</v>
      </c>
      <c r="I19" s="17">
        <v>120</v>
      </c>
      <c r="J19" s="17">
        <v>130</v>
      </c>
      <c r="K19" s="17">
        <v>140</v>
      </c>
      <c r="L19" s="17">
        <v>150</v>
      </c>
    </row>
    <row r="20" spans="2:12" ht="15.75" thickBot="1">
      <c r="B20" s="17" t="s">
        <v>8</v>
      </c>
      <c r="C20" s="12">
        <f>(C$19/$J$5*60+$J$6/60)*3</f>
        <v>14.767482833594311</v>
      </c>
      <c r="D20" s="15">
        <f aca="true" t="shared" si="2" ref="D20:L20">(D$19/$J$5*60+$J$6/60)*3</f>
        <v>16.86050608940827</v>
      </c>
      <c r="E20" s="15">
        <f t="shared" si="2"/>
        <v>18.95352934522222</v>
      </c>
      <c r="F20" s="15">
        <f t="shared" si="2"/>
        <v>21.046552601036172</v>
      </c>
      <c r="G20" s="15">
        <f t="shared" si="2"/>
        <v>23.139575856850126</v>
      </c>
      <c r="H20" s="15">
        <f t="shared" si="2"/>
        <v>25.23259911266408</v>
      </c>
      <c r="I20" s="15">
        <f t="shared" si="2"/>
        <v>27.32562236847803</v>
      </c>
      <c r="J20" s="15">
        <f t="shared" si="2"/>
        <v>29.418645624291983</v>
      </c>
      <c r="K20" s="15">
        <f t="shared" si="2"/>
        <v>31.51166888010594</v>
      </c>
      <c r="L20" s="16">
        <f t="shared" si="2"/>
        <v>33.60469213591989</v>
      </c>
    </row>
    <row r="22" ht="15">
      <c r="G22" s="27"/>
    </row>
    <row r="28" s="25" customFormat="1" ht="15"/>
    <row r="29" s="14" customFormat="1" ht="15.75" thickBot="1"/>
    <row r="30" spans="16:18" ht="15.75" thickBot="1">
      <c r="P30" s="34" t="s">
        <v>20</v>
      </c>
      <c r="Q30" s="35"/>
      <c r="R30" s="36"/>
    </row>
    <row r="32" ht="15.75" thickBot="1"/>
    <row r="33" spans="2:13" ht="15.75" thickBot="1">
      <c r="B33" s="43" t="s">
        <v>6</v>
      </c>
      <c r="C33" s="45">
        <v>100</v>
      </c>
      <c r="D33" s="47" t="s">
        <v>0</v>
      </c>
      <c r="E33" s="56"/>
      <c r="F33" s="56"/>
      <c r="G33" s="56"/>
      <c r="H33" s="56"/>
      <c r="I33" s="56"/>
      <c r="J33" s="56"/>
      <c r="K33" s="56"/>
      <c r="L33" s="56"/>
      <c r="M33" s="57"/>
    </row>
    <row r="34" spans="2:13" ht="15.75" thickBot="1">
      <c r="B34" s="44"/>
      <c r="C34" s="46"/>
      <c r="D34" s="31">
        <v>60</v>
      </c>
      <c r="E34" s="32">
        <v>70</v>
      </c>
      <c r="F34" s="32">
        <v>80</v>
      </c>
      <c r="G34" s="32">
        <v>90</v>
      </c>
      <c r="H34" s="32">
        <v>100</v>
      </c>
      <c r="I34" s="32">
        <v>110</v>
      </c>
      <c r="J34" s="32">
        <v>120</v>
      </c>
      <c r="K34" s="32">
        <v>130</v>
      </c>
      <c r="L34" s="32">
        <v>140</v>
      </c>
      <c r="M34" s="33">
        <v>150</v>
      </c>
    </row>
    <row r="35" spans="2:13" ht="15">
      <c r="B35" s="50" t="s">
        <v>3</v>
      </c>
      <c r="C35" s="28">
        <v>50</v>
      </c>
      <c r="D35" s="3">
        <f>($C$33/$J$5*60+(PI()-ACOS(($C35^2-$C$33^2-D$34^2)/(-2*$C$33*D$34)))*$J$7/$J$5*60)-($C35/$J$5*60+(PI()-ACOS(($C$33^2-$C35^2-D$34^2)/(-2*$C35*D$34)))*$J$7/$J$5*60)</f>
        <v>3.931099765341526</v>
      </c>
      <c r="E35" s="4">
        <f aca="true" t="shared" si="3" ref="E35:M45">($C$33/$J$5*60+(PI()-ACOS(($C35^2-$C$33^2-E$34^2)/(-2*$C$33*E$34)))*$J$7/$J$5*60)-($C35/$J$5*60+(PI()-ACOS(($C$33^2-$C35^2-E$34^2)/(-2*$C35*E$34)))*$J$7/$J$5*60)</f>
        <v>3.8326340037023843</v>
      </c>
      <c r="F35" s="4">
        <f t="shared" si="3"/>
        <v>3.76747316431079</v>
      </c>
      <c r="G35" s="4">
        <f t="shared" si="3"/>
        <v>3.718516158007268</v>
      </c>
      <c r="H35" s="4">
        <f t="shared" si="3"/>
        <v>3.67889711764177</v>
      </c>
      <c r="I35" s="4">
        <f t="shared" si="3"/>
        <v>3.6449402942955595</v>
      </c>
      <c r="J35" s="4">
        <f t="shared" si="3"/>
        <v>3.6141963206154744</v>
      </c>
      <c r="K35" s="4">
        <f t="shared" si="3"/>
        <v>3.584460817795617</v>
      </c>
      <c r="L35" s="4">
        <f t="shared" si="3"/>
        <v>3.552330246877924</v>
      </c>
      <c r="M35" s="5">
        <f t="shared" si="3"/>
        <v>3.488372093023256</v>
      </c>
    </row>
    <row r="36" spans="2:23" ht="15">
      <c r="B36" s="51"/>
      <c r="C36" s="29">
        <v>60</v>
      </c>
      <c r="D36" s="6">
        <f aca="true" t="shared" si="4" ref="D36:D45">($C$33/$J$5*60+(PI()-ACOS(($C36^2-$C$33^2-D$34^2)/(-2*$C$33*D$34)))*$J$7/$J$5*60)-($C36/$J$5*60+(PI()-ACOS(($C$33^2-$C36^2-D$34^2)/(-2*$C36*D$34)))*$J$7/$J$5*60)</f>
        <v>3.1152586770707176</v>
      </c>
      <c r="E36" s="7">
        <f t="shared" si="3"/>
        <v>3.0529723907771595</v>
      </c>
      <c r="F36" s="7">
        <f t="shared" si="3"/>
        <v>3.0080729255222387</v>
      </c>
      <c r="G36" s="7">
        <f t="shared" si="3"/>
        <v>2.973203741327228</v>
      </c>
      <c r="H36" s="7">
        <f t="shared" si="3"/>
        <v>2.9446446771317882</v>
      </c>
      <c r="I36" s="7">
        <f t="shared" si="3"/>
        <v>2.920202997120791</v>
      </c>
      <c r="J36" s="7">
        <f t="shared" si="3"/>
        <v>2.8984014276862213</v>
      </c>
      <c r="K36" s="7">
        <f t="shared" si="3"/>
        <v>2.8780568871693326</v>
      </c>
      <c r="L36" s="7">
        <f t="shared" si="3"/>
        <v>2.8579043485844684</v>
      </c>
      <c r="M36" s="8">
        <f t="shared" si="3"/>
        <v>2.8356998103299356</v>
      </c>
      <c r="W36" s="2"/>
    </row>
    <row r="37" spans="2:23" ht="15">
      <c r="B37" s="51"/>
      <c r="C37" s="29">
        <v>70</v>
      </c>
      <c r="D37" s="6">
        <f t="shared" si="4"/>
        <v>2.325230998983508</v>
      </c>
      <c r="E37" s="7">
        <f t="shared" si="3"/>
        <v>2.284311775332087</v>
      </c>
      <c r="F37" s="7">
        <f t="shared" si="3"/>
        <v>2.253756855613827</v>
      </c>
      <c r="G37" s="7">
        <f t="shared" si="3"/>
        <v>2.22964423777662</v>
      </c>
      <c r="H37" s="7">
        <f t="shared" si="3"/>
        <v>2.2097831813919138</v>
      </c>
      <c r="I37" s="7">
        <f t="shared" si="3"/>
        <v>2.1928187091388</v>
      </c>
      <c r="J37" s="7">
        <f t="shared" si="3"/>
        <v>2.177831507427812</v>
      </c>
      <c r="K37" s="7">
        <f t="shared" si="3"/>
        <v>2.164124563975186</v>
      </c>
      <c r="L37" s="7">
        <f t="shared" si="3"/>
        <v>2.151071342958229</v>
      </c>
      <c r="M37" s="8">
        <f t="shared" si="3"/>
        <v>2.137921261544755</v>
      </c>
      <c r="W37" s="2"/>
    </row>
    <row r="38" spans="2:23" ht="15">
      <c r="B38" s="51"/>
      <c r="C38" s="29">
        <v>80</v>
      </c>
      <c r="D38" s="6">
        <f t="shared" si="4"/>
        <v>1.5461974692241007</v>
      </c>
      <c r="E38" s="7">
        <f t="shared" si="3"/>
        <v>1.5210268036302406</v>
      </c>
      <c r="F38" s="7">
        <f t="shared" si="3"/>
        <v>1.5019151298121685</v>
      </c>
      <c r="G38" s="7">
        <f t="shared" si="3"/>
        <v>1.4867160043395007</v>
      </c>
      <c r="H38" s="7">
        <f t="shared" si="3"/>
        <v>1.4741711057909699</v>
      </c>
      <c r="I38" s="7">
        <f t="shared" si="3"/>
        <v>1.4634825661321367</v>
      </c>
      <c r="J38" s="7">
        <f t="shared" si="3"/>
        <v>1.4541071878220508</v>
      </c>
      <c r="K38" s="7">
        <f t="shared" si="3"/>
        <v>1.445644775437902</v>
      </c>
      <c r="L38" s="7">
        <f t="shared" si="3"/>
        <v>1.437766494730485</v>
      </c>
      <c r="M38" s="8">
        <f t="shared" si="3"/>
        <v>1.430150686782473</v>
      </c>
      <c r="W38" s="2"/>
    </row>
    <row r="39" spans="2:13" ht="15">
      <c r="B39" s="51"/>
      <c r="C39" s="29">
        <v>90</v>
      </c>
      <c r="D39" s="6">
        <f t="shared" si="4"/>
        <v>0.7722322593598943</v>
      </c>
      <c r="E39" s="7">
        <f t="shared" si="3"/>
        <v>0.7602116566184982</v>
      </c>
      <c r="F39" s="7">
        <f t="shared" si="3"/>
        <v>0.7510197669933687</v>
      </c>
      <c r="G39" s="7">
        <f t="shared" si="3"/>
        <v>0.7436899898894778</v>
      </c>
      <c r="H39" s="7">
        <f t="shared" si="3"/>
        <v>0.7376428632860996</v>
      </c>
      <c r="I39" s="7">
        <f t="shared" si="3"/>
        <v>0.732506816024201</v>
      </c>
      <c r="J39" s="7">
        <f t="shared" si="3"/>
        <v>0.7280289056675322</v>
      </c>
      <c r="K39" s="7">
        <f t="shared" si="3"/>
        <v>0.7240260055486836</v>
      </c>
      <c r="L39" s="7">
        <f t="shared" si="3"/>
        <v>0.7203549990630256</v>
      </c>
      <c r="M39" s="8">
        <f t="shared" si="3"/>
        <v>0.7168907563292546</v>
      </c>
    </row>
    <row r="40" spans="2:13" ht="15">
      <c r="B40" s="51"/>
      <c r="C40" s="29">
        <v>100</v>
      </c>
      <c r="D40" s="6">
        <f t="shared" si="4"/>
        <v>0</v>
      </c>
      <c r="E40" s="7">
        <f t="shared" si="3"/>
        <v>0</v>
      </c>
      <c r="F40" s="7">
        <f t="shared" si="3"/>
        <v>0</v>
      </c>
      <c r="G40" s="7">
        <f t="shared" si="3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  <c r="K40" s="7">
        <f t="shared" si="3"/>
        <v>0</v>
      </c>
      <c r="L40" s="7">
        <f t="shared" si="3"/>
        <v>0</v>
      </c>
      <c r="M40" s="8">
        <f t="shared" si="3"/>
        <v>0</v>
      </c>
    </row>
    <row r="41" spans="2:13" ht="15">
      <c r="B41" s="51"/>
      <c r="C41" s="29">
        <v>110</v>
      </c>
      <c r="D41" s="6">
        <f t="shared" si="4"/>
        <v>-0.7729649358532127</v>
      </c>
      <c r="E41" s="7">
        <f t="shared" si="3"/>
        <v>-0.761085569260751</v>
      </c>
      <c r="F41" s="7">
        <f t="shared" si="3"/>
        <v>-0.7520432820621723</v>
      </c>
      <c r="G41" s="7">
        <f t="shared" si="3"/>
        <v>-0.7448740202692941</v>
      </c>
      <c r="H41" s="7">
        <f t="shared" si="3"/>
        <v>-0.739001571606007</v>
      </c>
      <c r="I41" s="7">
        <f t="shared" si="3"/>
        <v>-0.7340587212734002</v>
      </c>
      <c r="J41" s="7">
        <f t="shared" si="3"/>
        <v>-0.7297986384805766</v>
      </c>
      <c r="K41" s="7">
        <f t="shared" si="3"/>
        <v>-0.7260472028592933</v>
      </c>
      <c r="L41" s="7">
        <f t="shared" si="3"/>
        <v>-0.7226753729393707</v>
      </c>
      <c r="M41" s="8">
        <f t="shared" si="3"/>
        <v>-0.7195817461812704</v>
      </c>
    </row>
    <row r="42" spans="2:13" ht="15">
      <c r="B42" s="51"/>
      <c r="C42" s="29">
        <v>120</v>
      </c>
      <c r="D42" s="6">
        <f t="shared" si="4"/>
        <v>-1.5490681617617472</v>
      </c>
      <c r="E42" s="7">
        <f t="shared" si="3"/>
        <v>-1.5244958422206834</v>
      </c>
      <c r="F42" s="7">
        <f t="shared" si="3"/>
        <v>-1.506012840502584</v>
      </c>
      <c r="G42" s="7">
        <f t="shared" si="3"/>
        <v>-1.491485534424263</v>
      </c>
      <c r="H42" s="7">
        <f t="shared" si="3"/>
        <v>-1.4796708501352658</v>
      </c>
      <c r="I42" s="7">
        <f t="shared" si="3"/>
        <v>-1.4697909099362452</v>
      </c>
      <c r="J42" s="7">
        <f t="shared" si="3"/>
        <v>-1.461330649568457</v>
      </c>
      <c r="K42" s="7">
        <f t="shared" si="3"/>
        <v>-1.4539321754413237</v>
      </c>
      <c r="L42" s="7">
        <f t="shared" si="3"/>
        <v>-1.4473352653423772</v>
      </c>
      <c r="M42" s="8">
        <f t="shared" si="3"/>
        <v>-1.4413413208266226</v>
      </c>
    </row>
    <row r="43" spans="2:13" ht="15">
      <c r="B43" s="51"/>
      <c r="C43" s="29">
        <v>130</v>
      </c>
      <c r="D43" s="6">
        <f t="shared" si="4"/>
        <v>-2.3314155049550553</v>
      </c>
      <c r="E43" s="7">
        <f t="shared" si="3"/>
        <v>-2.291989548916951</v>
      </c>
      <c r="F43" s="7">
        <f t="shared" si="3"/>
        <v>-2.2629773896103202</v>
      </c>
      <c r="G43" s="7">
        <f t="shared" si="3"/>
        <v>-2.2405001442741153</v>
      </c>
      <c r="H43" s="7">
        <f t="shared" si="3"/>
        <v>-2.222412241685632</v>
      </c>
      <c r="I43" s="7">
        <f t="shared" si="3"/>
        <v>-2.2074155295594737</v>
      </c>
      <c r="J43" s="7">
        <f t="shared" si="3"/>
        <v>-2.1946711826894223</v>
      </c>
      <c r="K43" s="7">
        <f t="shared" si="3"/>
        <v>-2.18360798870632</v>
      </c>
      <c r="L43" s="7">
        <f t="shared" si="3"/>
        <v>-2.173818816515716</v>
      </c>
      <c r="M43" s="8">
        <f t="shared" si="3"/>
        <v>-2.1650003858627844</v>
      </c>
    </row>
    <row r="44" spans="2:13" ht="15">
      <c r="B44" s="51"/>
      <c r="C44" s="29">
        <v>140</v>
      </c>
      <c r="D44" s="6">
        <f t="shared" si="4"/>
        <v>-3.1253182204541057</v>
      </c>
      <c r="E44" s="7">
        <f t="shared" si="3"/>
        <v>-3.066170105879168</v>
      </c>
      <c r="F44" s="7">
        <f t="shared" si="3"/>
        <v>-3.0244038514579223</v>
      </c>
      <c r="G44" s="7">
        <f t="shared" si="3"/>
        <v>-2.9928056724824135</v>
      </c>
      <c r="H44" s="7">
        <f t="shared" si="3"/>
        <v>-2.9677765889166663</v>
      </c>
      <c r="I44" s="7">
        <f t="shared" si="3"/>
        <v>-2.94726587569091</v>
      </c>
      <c r="J44" s="7">
        <f t="shared" si="3"/>
        <v>-2.9299997658036654</v>
      </c>
      <c r="K44" s="7">
        <f t="shared" si="3"/>
        <v>-2.915135681603119</v>
      </c>
      <c r="L44" s="7">
        <f t="shared" si="3"/>
        <v>-2.9020874558667886</v>
      </c>
      <c r="M44" s="8">
        <f t="shared" si="3"/>
        <v>-2.890428771457456</v>
      </c>
    </row>
    <row r="45" spans="2:13" ht="15.75" thickBot="1">
      <c r="B45" s="52"/>
      <c r="C45" s="30">
        <v>150</v>
      </c>
      <c r="D45" s="9">
        <f t="shared" si="4"/>
        <v>-3.943786251084081</v>
      </c>
      <c r="E45" s="10">
        <f t="shared" si="3"/>
        <v>-3.8518115908357418</v>
      </c>
      <c r="F45" s="10">
        <f t="shared" si="3"/>
        <v>-3.7926216775816455</v>
      </c>
      <c r="G45" s="10">
        <f t="shared" si="3"/>
        <v>-3.749709222095839</v>
      </c>
      <c r="H45" s="10">
        <f t="shared" si="3"/>
        <v>-3.716552797542035</v>
      </c>
      <c r="I45" s="10">
        <f t="shared" si="3"/>
        <v>-3.6898312853398316</v>
      </c>
      <c r="J45" s="10">
        <f t="shared" si="3"/>
        <v>-3.6676139071330223</v>
      </c>
      <c r="K45" s="10">
        <f t="shared" si="3"/>
        <v>-3.6486785804454023</v>
      </c>
      <c r="L45" s="10">
        <f t="shared" si="3"/>
        <v>-3.63220253362297</v>
      </c>
      <c r="M45" s="11">
        <f t="shared" si="3"/>
        <v>-3.617603693772092</v>
      </c>
    </row>
    <row r="50" ht="15.75" thickBot="1"/>
    <row r="51" spans="16:18" ht="15.75" thickBot="1">
      <c r="P51" s="34" t="s">
        <v>21</v>
      </c>
      <c r="Q51" s="35"/>
      <c r="R51" s="36"/>
    </row>
    <row r="53" ht="15.75" customHeight="1" thickBot="1"/>
    <row r="54" spans="1:13" ht="15.75" thickBot="1">
      <c r="A54" t="s">
        <v>23</v>
      </c>
      <c r="B54" s="43" t="s">
        <v>6</v>
      </c>
      <c r="C54" s="45">
        <v>100</v>
      </c>
      <c r="D54" s="47" t="s">
        <v>0</v>
      </c>
      <c r="E54" s="48"/>
      <c r="F54" s="48"/>
      <c r="G54" s="48"/>
      <c r="H54" s="48"/>
      <c r="I54" s="48"/>
      <c r="J54" s="48"/>
      <c r="K54" s="48"/>
      <c r="L54" s="48"/>
      <c r="M54" s="49"/>
    </row>
    <row r="55" spans="1:13" ht="15" customHeight="1" thickBot="1">
      <c r="A55" t="s">
        <v>23</v>
      </c>
      <c r="B55" s="44"/>
      <c r="C55" s="46"/>
      <c r="D55" s="31">
        <v>60</v>
      </c>
      <c r="E55" s="32">
        <v>70</v>
      </c>
      <c r="F55" s="32">
        <v>80</v>
      </c>
      <c r="G55" s="32">
        <v>90</v>
      </c>
      <c r="H55" s="32">
        <v>100</v>
      </c>
      <c r="I55" s="32">
        <v>110</v>
      </c>
      <c r="J55" s="32">
        <v>120</v>
      </c>
      <c r="K55" s="32">
        <v>130</v>
      </c>
      <c r="L55" s="32">
        <v>140</v>
      </c>
      <c r="M55" s="33">
        <v>150</v>
      </c>
    </row>
    <row r="56" spans="1:13" ht="15">
      <c r="A56" t="s">
        <v>23</v>
      </c>
      <c r="B56" s="50" t="s">
        <v>3</v>
      </c>
      <c r="C56" s="28">
        <v>50</v>
      </c>
      <c r="D56" s="3">
        <f>($C56/$J$5*60+(PI()-ACOS(($C$54^2-$C56^2-D$55^2)/(-2*$C56*D$55)))*$J$7/$J$5*60)+(D$55/$J$5*60+$J$6/60)*2-($C$54/$J$5*60+(PI()-ACOS(($C56^2-$C$54^2-D$55^2)/(-2*$C$54*D$55)))*$J$7/$J$5*60)</f>
        <v>5.913888790388015</v>
      </c>
      <c r="E56" s="4">
        <f aca="true" t="shared" si="5" ref="E56:M66">($C56/$J$5*60+(PI()-ACOS(($C$54^2-$C56^2-E$55^2)/(-2*$C56*E$55)))*$J$7/$J$5*60)+(E$55/$J$5*60+$J$6/60)*2-($C$54/$J$5*60+(PI()-ACOS(($C56^2-$C$54^2-E$55^2)/(-2*$C$54*E$55)))*$J$7/$J$5*60)</f>
        <v>7.4077033892364605</v>
      </c>
      <c r="F56" s="4">
        <f t="shared" si="5"/>
        <v>8.868213065837356</v>
      </c>
      <c r="G56" s="4">
        <f t="shared" si="5"/>
        <v>10.31251890935018</v>
      </c>
      <c r="H56" s="4">
        <f t="shared" si="5"/>
        <v>11.74748678692498</v>
      </c>
      <c r="I56" s="4">
        <f t="shared" si="5"/>
        <v>13.17679244748049</v>
      </c>
      <c r="J56" s="4">
        <f t="shared" si="5"/>
        <v>14.602885258369879</v>
      </c>
      <c r="K56" s="4">
        <f t="shared" si="5"/>
        <v>16.02796959839904</v>
      </c>
      <c r="L56" s="4">
        <f t="shared" si="5"/>
        <v>17.455449006526038</v>
      </c>
      <c r="M56" s="5">
        <f t="shared" si="5"/>
        <v>18.914755997590007</v>
      </c>
    </row>
    <row r="57" spans="1:13" ht="15">
      <c r="A57" t="s">
        <v>23</v>
      </c>
      <c r="B57" s="51"/>
      <c r="C57" s="29">
        <v>60</v>
      </c>
      <c r="D57" s="6">
        <f aca="true" t="shared" si="6" ref="D57:D66">($C57/$J$5*60+(PI()-ACOS(($C$54^2-$C57^2-D$55^2)/(-2*$C57*D$55)))*$J$7/$J$5*60)+(D$55/$J$5*60+$J$6/60)*2-($C$54/$J$5*60+(PI()-ACOS(($C57^2-$C$54^2-D$55^2)/(-2*$C$54*D$55)))*$J$7/$J$5*60)</f>
        <v>6.729729878658824</v>
      </c>
      <c r="E57" s="7">
        <f t="shared" si="5"/>
        <v>8.187365002161684</v>
      </c>
      <c r="F57" s="7">
        <f t="shared" si="5"/>
        <v>9.627613304625907</v>
      </c>
      <c r="G57" s="7">
        <f t="shared" si="5"/>
        <v>11.05783132603022</v>
      </c>
      <c r="H57" s="7">
        <f t="shared" si="5"/>
        <v>12.481739227434963</v>
      </c>
      <c r="I57" s="7">
        <f t="shared" si="5"/>
        <v>13.901529744655264</v>
      </c>
      <c r="J57" s="7">
        <f t="shared" si="5"/>
        <v>15.318680151299132</v>
      </c>
      <c r="K57" s="7">
        <f t="shared" si="5"/>
        <v>16.73437352902532</v>
      </c>
      <c r="L57" s="7">
        <f t="shared" si="5"/>
        <v>18.14987490481949</v>
      </c>
      <c r="M57" s="8">
        <f t="shared" si="5"/>
        <v>19.567428280283327</v>
      </c>
    </row>
    <row r="58" spans="1:13" ht="15">
      <c r="A58" t="s">
        <v>23</v>
      </c>
      <c r="B58" s="51"/>
      <c r="C58" s="29">
        <v>70</v>
      </c>
      <c r="D58" s="6">
        <f t="shared" si="6"/>
        <v>7.519757556746034</v>
      </c>
      <c r="E58" s="7">
        <f t="shared" si="5"/>
        <v>8.956025617606759</v>
      </c>
      <c r="F58" s="7">
        <f t="shared" si="5"/>
        <v>10.381929374534318</v>
      </c>
      <c r="G58" s="7">
        <f t="shared" si="5"/>
        <v>11.801390829580829</v>
      </c>
      <c r="H58" s="7">
        <f t="shared" si="5"/>
        <v>13.216600723174835</v>
      </c>
      <c r="I58" s="7">
        <f t="shared" si="5"/>
        <v>14.628914032637255</v>
      </c>
      <c r="J58" s="7">
        <f t="shared" si="5"/>
        <v>16.039250071557543</v>
      </c>
      <c r="K58" s="7">
        <f t="shared" si="5"/>
        <v>17.44830585221947</v>
      </c>
      <c r="L58" s="7">
        <f t="shared" si="5"/>
        <v>18.856707910445728</v>
      </c>
      <c r="M58" s="8">
        <f t="shared" si="5"/>
        <v>20.265206829068507</v>
      </c>
    </row>
    <row r="59" spans="1:13" ht="15">
      <c r="A59" t="s">
        <v>23</v>
      </c>
      <c r="B59" s="51"/>
      <c r="C59" s="29">
        <v>80</v>
      </c>
      <c r="D59" s="6">
        <f t="shared" si="6"/>
        <v>8.29879108650544</v>
      </c>
      <c r="E59" s="7">
        <f t="shared" si="5"/>
        <v>9.719310589308606</v>
      </c>
      <c r="F59" s="7">
        <f t="shared" si="5"/>
        <v>11.133771100335975</v>
      </c>
      <c r="G59" s="7">
        <f t="shared" si="5"/>
        <v>12.544319063017948</v>
      </c>
      <c r="H59" s="7">
        <f t="shared" si="5"/>
        <v>13.952212798775783</v>
      </c>
      <c r="I59" s="7">
        <f t="shared" si="5"/>
        <v>15.358250175643917</v>
      </c>
      <c r="J59" s="7">
        <f t="shared" si="5"/>
        <v>16.762974391163304</v>
      </c>
      <c r="K59" s="7">
        <f t="shared" si="5"/>
        <v>18.166785640756753</v>
      </c>
      <c r="L59" s="7">
        <f t="shared" si="5"/>
        <v>19.570012758673474</v>
      </c>
      <c r="M59" s="8">
        <f t="shared" si="5"/>
        <v>20.97297740383079</v>
      </c>
    </row>
    <row r="60" spans="1:13" ht="15">
      <c r="A60" t="s">
        <v>23</v>
      </c>
      <c r="B60" s="51"/>
      <c r="C60" s="29">
        <v>90</v>
      </c>
      <c r="D60" s="6">
        <f t="shared" si="6"/>
        <v>9.072756296369647</v>
      </c>
      <c r="E60" s="7">
        <f t="shared" si="5"/>
        <v>10.480125736320346</v>
      </c>
      <c r="F60" s="7">
        <f t="shared" si="5"/>
        <v>11.884666463154776</v>
      </c>
      <c r="G60" s="7">
        <f t="shared" si="5"/>
        <v>13.287345077467968</v>
      </c>
      <c r="H60" s="7">
        <f t="shared" si="5"/>
        <v>14.688741041280652</v>
      </c>
      <c r="I60" s="7">
        <f t="shared" si="5"/>
        <v>16.08922592575185</v>
      </c>
      <c r="J60" s="7">
        <f t="shared" si="5"/>
        <v>17.489052673317822</v>
      </c>
      <c r="K60" s="7">
        <f t="shared" si="5"/>
        <v>18.888404410645972</v>
      </c>
      <c r="L60" s="7">
        <f t="shared" si="5"/>
        <v>20.287424254340934</v>
      </c>
      <c r="M60" s="8">
        <f t="shared" si="5"/>
        <v>21.68623733428401</v>
      </c>
    </row>
    <row r="61" spans="1:13" ht="15">
      <c r="A61" t="s">
        <v>23</v>
      </c>
      <c r="B61" s="51"/>
      <c r="C61" s="29">
        <v>100</v>
      </c>
      <c r="D61" s="6">
        <f t="shared" si="6"/>
        <v>9.84498855572954</v>
      </c>
      <c r="E61" s="7">
        <f t="shared" si="5"/>
        <v>11.240337392938843</v>
      </c>
      <c r="F61" s="7">
        <f t="shared" si="5"/>
        <v>12.635686230148146</v>
      </c>
      <c r="G61" s="7">
        <f t="shared" si="5"/>
        <v>14.031035067357449</v>
      </c>
      <c r="H61" s="7">
        <f t="shared" si="5"/>
        <v>15.426383904566752</v>
      </c>
      <c r="I61" s="7">
        <f t="shared" si="5"/>
        <v>16.821732741776053</v>
      </c>
      <c r="J61" s="7">
        <f t="shared" si="5"/>
        <v>18.217081578985354</v>
      </c>
      <c r="K61" s="7">
        <f t="shared" si="5"/>
        <v>19.612430416194655</v>
      </c>
      <c r="L61" s="7">
        <f t="shared" si="5"/>
        <v>21.00777925340396</v>
      </c>
      <c r="M61" s="8">
        <f t="shared" si="5"/>
        <v>22.40312809061326</v>
      </c>
    </row>
    <row r="62" spans="1:13" ht="15">
      <c r="A62" t="s">
        <v>23</v>
      </c>
      <c r="B62" s="51"/>
      <c r="C62" s="29">
        <v>110</v>
      </c>
      <c r="D62" s="6">
        <f t="shared" si="6"/>
        <v>10.617953491582753</v>
      </c>
      <c r="E62" s="7">
        <f t="shared" si="5"/>
        <v>12.001422962199594</v>
      </c>
      <c r="F62" s="7">
        <f t="shared" si="5"/>
        <v>13.387729512210317</v>
      </c>
      <c r="G62" s="7">
        <f t="shared" si="5"/>
        <v>14.775909087626744</v>
      </c>
      <c r="H62" s="7">
        <f t="shared" si="5"/>
        <v>16.16538547617276</v>
      </c>
      <c r="I62" s="7">
        <f t="shared" si="5"/>
        <v>17.555791463049456</v>
      </c>
      <c r="J62" s="7">
        <f t="shared" si="5"/>
        <v>18.946880217465928</v>
      </c>
      <c r="K62" s="7">
        <f t="shared" si="5"/>
        <v>20.33847761905395</v>
      </c>
      <c r="L62" s="7">
        <f t="shared" si="5"/>
        <v>21.73045462634333</v>
      </c>
      <c r="M62" s="8">
        <f t="shared" si="5"/>
        <v>23.122709836794535</v>
      </c>
    </row>
    <row r="63" spans="1:13" ht="15">
      <c r="A63" t="s">
        <v>23</v>
      </c>
      <c r="B63" s="51"/>
      <c r="C63" s="29">
        <v>120</v>
      </c>
      <c r="D63" s="6">
        <f t="shared" si="6"/>
        <v>11.394056717491287</v>
      </c>
      <c r="E63" s="7">
        <f t="shared" si="5"/>
        <v>12.764833235159529</v>
      </c>
      <c r="F63" s="7">
        <f t="shared" si="5"/>
        <v>14.14169907065073</v>
      </c>
      <c r="G63" s="7">
        <f t="shared" si="5"/>
        <v>15.52252060178171</v>
      </c>
      <c r="H63" s="7">
        <f t="shared" si="5"/>
        <v>16.906054754702016</v>
      </c>
      <c r="I63" s="7">
        <f t="shared" si="5"/>
        <v>18.291523651712296</v>
      </c>
      <c r="J63" s="7">
        <f t="shared" si="5"/>
        <v>19.67841222855381</v>
      </c>
      <c r="K63" s="7">
        <f t="shared" si="5"/>
        <v>21.06636259163598</v>
      </c>
      <c r="L63" s="7">
        <f t="shared" si="5"/>
        <v>22.455114518746335</v>
      </c>
      <c r="M63" s="8">
        <f t="shared" si="5"/>
        <v>23.844469411439885</v>
      </c>
    </row>
    <row r="64" spans="1:13" ht="15">
      <c r="A64" t="s">
        <v>23</v>
      </c>
      <c r="B64" s="51"/>
      <c r="C64" s="29">
        <v>130</v>
      </c>
      <c r="D64" s="6">
        <f t="shared" si="6"/>
        <v>12.176404060684595</v>
      </c>
      <c r="E64" s="7">
        <f t="shared" si="5"/>
        <v>13.532326941855793</v>
      </c>
      <c r="F64" s="7">
        <f t="shared" si="5"/>
        <v>14.898663619758464</v>
      </c>
      <c r="G64" s="7">
        <f t="shared" si="5"/>
        <v>16.271535211631566</v>
      </c>
      <c r="H64" s="7">
        <f t="shared" si="5"/>
        <v>17.64879614625238</v>
      </c>
      <c r="I64" s="7">
        <f t="shared" si="5"/>
        <v>19.029148271335526</v>
      </c>
      <c r="J64" s="7">
        <f t="shared" si="5"/>
        <v>20.411752761674776</v>
      </c>
      <c r="K64" s="7">
        <f t="shared" si="5"/>
        <v>21.796038404900976</v>
      </c>
      <c r="L64" s="7">
        <f t="shared" si="5"/>
        <v>23.181598069919676</v>
      </c>
      <c r="M64" s="8">
        <f t="shared" si="5"/>
        <v>24.568128476476048</v>
      </c>
    </row>
    <row r="65" spans="1:13" ht="15">
      <c r="A65" t="s">
        <v>23</v>
      </c>
      <c r="B65" s="51"/>
      <c r="C65" s="29">
        <v>140</v>
      </c>
      <c r="D65" s="6">
        <f t="shared" si="6"/>
        <v>12.970306776183648</v>
      </c>
      <c r="E65" s="7">
        <f t="shared" si="5"/>
        <v>14.30650749881801</v>
      </c>
      <c r="F65" s="7">
        <f t="shared" si="5"/>
        <v>15.660090081606068</v>
      </c>
      <c r="G65" s="7">
        <f t="shared" si="5"/>
        <v>17.023840739839862</v>
      </c>
      <c r="H65" s="7">
        <f t="shared" si="5"/>
        <v>18.394160493483415</v>
      </c>
      <c r="I65" s="7">
        <f t="shared" si="5"/>
        <v>19.768998617466963</v>
      </c>
      <c r="J65" s="7">
        <f t="shared" si="5"/>
        <v>21.14708134478902</v>
      </c>
      <c r="K65" s="7">
        <f t="shared" si="5"/>
        <v>22.527566097797774</v>
      </c>
      <c r="L65" s="7">
        <f t="shared" si="5"/>
        <v>23.909866709270748</v>
      </c>
      <c r="M65" s="8">
        <f t="shared" si="5"/>
        <v>25.293556862070716</v>
      </c>
    </row>
    <row r="66" spans="1:13" ht="15.75" thickBot="1">
      <c r="A66" t="s">
        <v>23</v>
      </c>
      <c r="B66" s="52"/>
      <c r="C66" s="30">
        <v>150</v>
      </c>
      <c r="D66" s="9">
        <f t="shared" si="6"/>
        <v>13.78877480681362</v>
      </c>
      <c r="E66" s="10">
        <f t="shared" si="5"/>
        <v>15.092148983774585</v>
      </c>
      <c r="F66" s="10">
        <f t="shared" si="5"/>
        <v>16.428307907729792</v>
      </c>
      <c r="G66" s="10">
        <f t="shared" si="5"/>
        <v>17.780744289453285</v>
      </c>
      <c r="H66" s="10">
        <f t="shared" si="5"/>
        <v>19.142936702108784</v>
      </c>
      <c r="I66" s="10">
        <f t="shared" si="5"/>
        <v>20.511564027115888</v>
      </c>
      <c r="J66" s="10">
        <f t="shared" si="5"/>
        <v>21.88469548611838</v>
      </c>
      <c r="K66" s="10">
        <f t="shared" si="5"/>
        <v>23.261108996640054</v>
      </c>
      <c r="L66" s="10">
        <f t="shared" si="5"/>
        <v>24.63998178702693</v>
      </c>
      <c r="M66" s="11">
        <f t="shared" si="5"/>
        <v>26.020731784385358</v>
      </c>
    </row>
  </sheetData>
  <sheetProtection/>
  <mergeCells count="19">
    <mergeCell ref="B56:B66"/>
    <mergeCell ref="F5:I5"/>
    <mergeCell ref="C6:I6"/>
    <mergeCell ref="F7:I7"/>
    <mergeCell ref="C13:L13"/>
    <mergeCell ref="B33:B34"/>
    <mergeCell ref="C33:C34"/>
    <mergeCell ref="B35:B45"/>
    <mergeCell ref="D33:M33"/>
    <mergeCell ref="P30:R30"/>
    <mergeCell ref="C18:L18"/>
    <mergeCell ref="B2:K2"/>
    <mergeCell ref="Q3:Z3"/>
    <mergeCell ref="B54:B55"/>
    <mergeCell ref="C54:C55"/>
    <mergeCell ref="D54:M54"/>
    <mergeCell ref="P8:R8"/>
    <mergeCell ref="X8:Z8"/>
    <mergeCell ref="P51:R51"/>
  </mergeCells>
  <conditionalFormatting sqref="D35:M45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J11"/>
  <sheetViews>
    <sheetView zoomScalePageLayoutView="0" workbookViewId="0" topLeftCell="A1">
      <selection activeCell="J14" sqref="J14"/>
    </sheetView>
  </sheetViews>
  <sheetFormatPr defaultColWidth="11.421875" defaultRowHeight="15"/>
  <cols>
    <col min="6" max="10" width="5.7109375" style="0" customWidth="1"/>
  </cols>
  <sheetData>
    <row r="6" spans="8:10" ht="15">
      <c r="H6" t="s">
        <v>12</v>
      </c>
      <c r="I6" t="s">
        <v>13</v>
      </c>
      <c r="J6" t="s">
        <v>14</v>
      </c>
    </row>
    <row r="7" spans="8:10" ht="15">
      <c r="H7">
        <v>50</v>
      </c>
      <c r="I7">
        <v>100</v>
      </c>
      <c r="J7">
        <v>60</v>
      </c>
    </row>
    <row r="9" spans="6:8" ht="15">
      <c r="F9" s="2" t="s">
        <v>9</v>
      </c>
      <c r="G9">
        <f>ACOS((I7^2-H7^2-J7^2)/(-2*H7*J7))*180/PI()</f>
        <v>130.54160187350453</v>
      </c>
      <c r="H9" t="s">
        <v>15</v>
      </c>
    </row>
    <row r="10" spans="6:7" ht="15">
      <c r="F10" s="2" t="s">
        <v>10</v>
      </c>
      <c r="G10">
        <f>ACOS((H7^2-I7^2-J7^2)/(-2*I7*J7))*180/PI()</f>
        <v>22.3316450092215</v>
      </c>
    </row>
    <row r="11" spans="6:7" ht="15">
      <c r="F11" s="2" t="s">
        <v>11</v>
      </c>
      <c r="G11">
        <f>ACOS((J7^2-H7^2-I7^2)/(-2*H7*I7))*180/PI()</f>
        <v>27.12675311727396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2010-09-14T09:32:57Z</dcterms:created>
  <dcterms:modified xsi:type="dcterms:W3CDTF">2010-09-15T12:38:04Z</dcterms:modified>
  <cp:category/>
  <cp:version/>
  <cp:contentType/>
  <cp:contentStatus/>
</cp:coreProperties>
</file>