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filterPrivacy="1" autoCompressPictures="0"/>
  <bookViews>
    <workbookView xWindow="0" yWindow="0" windowWidth="25600" windowHeight="14580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1">Feuil2!$A$1:$G$41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2" l="1"/>
  <c r="F31" i="2"/>
  <c r="G31" i="2"/>
  <c r="F32" i="2"/>
  <c r="G32" i="2"/>
  <c r="F33" i="2"/>
  <c r="G33" i="2"/>
  <c r="F34" i="2"/>
  <c r="G34" i="2"/>
  <c r="G35" i="2"/>
  <c r="C38" i="2"/>
  <c r="G41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C37" i="2"/>
  <c r="G40" i="2"/>
  <c r="F12" i="1"/>
  <c r="G12" i="1"/>
  <c r="O24" i="1"/>
  <c r="O23" i="1"/>
  <c r="D43" i="1"/>
  <c r="F22" i="1"/>
  <c r="F20" i="1"/>
  <c r="C40" i="1"/>
  <c r="F38" i="1"/>
  <c r="F36" i="1"/>
  <c r="F34" i="1"/>
  <c r="F32" i="1"/>
  <c r="I32" i="1"/>
  <c r="F30" i="1"/>
  <c r="I28" i="1"/>
  <c r="F28" i="1"/>
  <c r="I26" i="1"/>
  <c r="F26" i="1"/>
  <c r="F24" i="1"/>
  <c r="F18" i="1"/>
  <c r="F16" i="1"/>
  <c r="F14" i="1"/>
  <c r="I34" i="1"/>
  <c r="I36" i="1"/>
  <c r="I38" i="1"/>
  <c r="I40" i="1"/>
  <c r="I24" i="1"/>
  <c r="I22" i="1"/>
  <c r="I20" i="1"/>
  <c r="I18" i="1"/>
  <c r="I16" i="1"/>
  <c r="I14" i="1"/>
  <c r="I12" i="1"/>
  <c r="I10" i="1"/>
  <c r="F43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</calcChain>
</file>

<file path=xl/sharedStrings.xml><?xml version="1.0" encoding="utf-8"?>
<sst xmlns="http://schemas.openxmlformats.org/spreadsheetml/2006/main" count="206" uniqueCount="88">
  <si>
    <t>Cap</t>
  </si>
  <si>
    <t>Dist</t>
  </si>
  <si>
    <t>Temps</t>
  </si>
  <si>
    <t>Péninsule Lac sud</t>
  </si>
  <si>
    <t>Relevement</t>
  </si>
  <si>
    <t>1 - Kutaisi - Lac sud</t>
  </si>
  <si>
    <t>2 - Entre lacs</t>
  </si>
  <si>
    <t>Heure</t>
  </si>
  <si>
    <t>Débouchure sud lac nord</t>
  </si>
  <si>
    <t>3 - Rejointe vallée Oni</t>
  </si>
  <si>
    <t>Pont vallée SE de Oni</t>
  </si>
  <si>
    <t>4 - Vallée au 115</t>
  </si>
  <si>
    <t>Virage gauche vallée</t>
  </si>
  <si>
    <t>5 - Traversée d'un village</t>
  </si>
  <si>
    <t>Sortie village</t>
  </si>
  <si>
    <t>6 - Vallée au 122</t>
  </si>
  <si>
    <t>Séparation Route-riviere</t>
  </si>
  <si>
    <t>7 - Passage du col</t>
  </si>
  <si>
    <t>8 - Rejointe riviere</t>
  </si>
  <si>
    <t>Intersection route + riviere</t>
  </si>
  <si>
    <t>9 - Troncon final</t>
  </si>
  <si>
    <t>Entre  1er et 2eme village</t>
  </si>
  <si>
    <t>Target</t>
  </si>
  <si>
    <t>10 - Pop UP</t>
  </si>
  <si>
    <t>11 - Retraite</t>
  </si>
  <si>
    <t>Vallée derriere montagne</t>
  </si>
  <si>
    <t>12 - Rejointe plaine foret</t>
  </si>
  <si>
    <t>13 - Passage entre points chauds</t>
  </si>
  <si>
    <t>Rivière sud Chiatara</t>
  </si>
  <si>
    <t>14 - Lac sud</t>
  </si>
  <si>
    <t>15 - Kutaisi</t>
  </si>
  <si>
    <t>Col route 1ere oreille</t>
  </si>
  <si>
    <t>Vitesse</t>
  </si>
  <si>
    <t>v</t>
  </si>
  <si>
    <t>d</t>
  </si>
  <si>
    <t>Temps cumulé</t>
  </si>
  <si>
    <t>Kutaisi</t>
  </si>
  <si>
    <t>Lac sud</t>
  </si>
  <si>
    <t>km</t>
  </si>
  <si>
    <t>Temps total</t>
  </si>
  <si>
    <t>Distance totale</t>
  </si>
  <si>
    <t>Milan 3</t>
  </si>
  <si>
    <t>t</t>
  </si>
  <si>
    <t>50km/h sur 10km = 4s de décalage</t>
  </si>
  <si>
    <t>Rattrapage</t>
  </si>
  <si>
    <t>:</t>
  </si>
  <si>
    <t>Segment</t>
  </si>
  <si>
    <t>Nom du segment</t>
  </si>
  <si>
    <t>Nav sur segment</t>
  </si>
  <si>
    <t>Temps cumulé (s)</t>
  </si>
  <si>
    <t>Temps sur segment (s)</t>
  </si>
  <si>
    <t>Vitesse sol (km/h)</t>
  </si>
  <si>
    <t>Cap (°)</t>
  </si>
  <si>
    <t>Dist (km)</t>
  </si>
  <si>
    <t>Log de navigation timée</t>
  </si>
  <si>
    <t>2 -&gt; 3 TRP Marais Salant - Pont</t>
  </si>
  <si>
    <t>3 -&gt; 4 Croisement Lignes Elec</t>
  </si>
  <si>
    <t>4 -&gt; 5 Est Kantyshevo</t>
  </si>
  <si>
    <t>5 -&gt; 6 Beslan AB</t>
  </si>
  <si>
    <t>6 -&gt; 7 Humalag - Coude route</t>
  </si>
  <si>
    <t>7 -&gt; 8 Séparation lignes Elec over river</t>
  </si>
  <si>
    <t>8 -&gt; 9 Elhotovo route à l'ouest</t>
  </si>
  <si>
    <t>9 -&gt; 10 Follow the road</t>
  </si>
  <si>
    <t>10 -&gt; 11 River</t>
  </si>
  <si>
    <t>11 -&gt; 12 Nalchik AB</t>
  </si>
  <si>
    <t>12 -&gt; 13 Exit November</t>
  </si>
  <si>
    <t>13 -&gt; 14 Crst Ligne road</t>
  </si>
  <si>
    <t>14 -&gt; 15 Crst Road</t>
  </si>
  <si>
    <t>15 -&gt; 16 Crst Road between colin</t>
  </si>
  <si>
    <t>16 -&gt; 17 Mineral AB</t>
  </si>
  <si>
    <t>17 -&gt; 18 Follow River</t>
  </si>
  <si>
    <t>18 -&gt; 19 River Bridge</t>
  </si>
  <si>
    <t>19 -&gt; 20 River again</t>
  </si>
  <si>
    <t>20 -&gt; 21 Follow road to river</t>
  </si>
  <si>
    <t>21 -&gt; 22 Road to IP</t>
  </si>
  <si>
    <t>22 -&gt; 23 POPUP</t>
  </si>
  <si>
    <t>23 -&gt; 24 TGT</t>
  </si>
  <si>
    <t>TGT -&gt; 1 Bridge River</t>
  </si>
  <si>
    <t>1 -&gt; 2 Crossroads</t>
  </si>
  <si>
    <t>2 -&gt; 3 Lac</t>
  </si>
  <si>
    <t>3 -&gt; 4 Road // Ligne Elec</t>
  </si>
  <si>
    <t>4 -&gt; Mineral</t>
  </si>
  <si>
    <t>Temps Total ingress:</t>
  </si>
  <si>
    <t>Temps Total Fuite:</t>
  </si>
  <si>
    <t>TGT Milan A</t>
  </si>
  <si>
    <t>TGT Milan B</t>
  </si>
  <si>
    <t>TRP Milan A</t>
  </si>
  <si>
    <t>TRP Milan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</si>
</sst>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$-F400]h:mm:ss\ AM/PM"/>
    <numFmt numFmtId="166" formatCode="h:mm:ss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rgb="FFFF0000"/>
      <name val="Calibri"/>
      <scheme val="minor"/>
    </font>
    <font>
      <b/>
      <sz val="20"/>
      <color rgb="FF008000"/>
      <name val="Calibri"/>
      <scheme val="minor"/>
    </font>
    <font>
      <b/>
      <sz val="20"/>
      <color rgb="FF3366FF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6"/>
      <color rgb="FFFF0000"/>
      <name val="Calibri"/>
      <scheme val="minor"/>
    </font>
    <font>
      <sz val="16"/>
      <color rgb="FFFF0000"/>
      <name val="Calibri"/>
      <scheme val="minor"/>
    </font>
    <font>
      <b/>
      <sz val="16"/>
      <color rgb="FF008000"/>
      <name val="Calibri"/>
      <scheme val="minor"/>
    </font>
    <font>
      <sz val="16"/>
      <color rgb="FF008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darkGrid">
        <bgColor theme="0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/>
    <xf numFmtId="0" fontId="0" fillId="0" borderId="0" xfId="0" applyNumberFormat="1"/>
    <xf numFmtId="1" fontId="0" fillId="0" borderId="2" xfId="0" applyNumberFormat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65" fontId="0" fillId="0" borderId="0" xfId="0" applyNumberFormat="1"/>
    <xf numFmtId="164" fontId="0" fillId="0" borderId="11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9" xfId="0" applyFont="1" applyBorder="1"/>
    <xf numFmtId="164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3" borderId="2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28" xfId="0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1" xfId="0" applyFont="1" applyBorder="1" applyAlignment="1">
      <alignment horizontal="center" vertical="center"/>
    </xf>
    <xf numFmtId="166" fontId="0" fillId="0" borderId="0" xfId="0" applyNumberFormat="1"/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ill="1" applyBorder="1" applyAlignment="1"/>
    <xf numFmtId="21" fontId="0" fillId="0" borderId="0" xfId="0" applyNumberFormat="1"/>
    <xf numFmtId="0" fontId="7" fillId="0" borderId="0" xfId="0" applyFont="1"/>
    <xf numFmtId="21" fontId="7" fillId="0" borderId="0" xfId="0" applyNumberFormat="1" applyFont="1"/>
    <xf numFmtId="0" fontId="8" fillId="0" borderId="0" xfId="0" applyFont="1"/>
    <xf numFmtId="21" fontId="8" fillId="0" borderId="0" xfId="0" applyNumberFormat="1" applyFont="1"/>
    <xf numFmtId="0" fontId="9" fillId="0" borderId="0" xfId="0" applyFont="1"/>
    <xf numFmtId="166" fontId="9" fillId="0" borderId="0" xfId="0" applyNumberFormat="1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ont="1" applyFill="1" applyBorder="1" applyAlignment="1"/>
    <xf numFmtId="0" fontId="0" fillId="0" borderId="0" xfId="0" applyFont="1" applyFill="1" applyBorder="1" applyAlignment="1">
      <alignment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66" fontId="12" fillId="4" borderId="6" xfId="0" applyNumberFormat="1" applyFont="1" applyFill="1" applyBorder="1" applyAlignment="1">
      <alignment horizontal="center"/>
    </xf>
    <xf numFmtId="166" fontId="12" fillId="4" borderId="27" xfId="0" applyNumberFormat="1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66" fontId="12" fillId="4" borderId="7" xfId="0" applyNumberFormat="1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166" fontId="12" fillId="6" borderId="6" xfId="0" applyNumberFormat="1" applyFont="1" applyFill="1" applyBorder="1" applyAlignment="1">
      <alignment horizontal="center"/>
    </xf>
    <xf numFmtId="166" fontId="12" fillId="6" borderId="7" xfId="0" applyNumberFormat="1" applyFont="1" applyFill="1" applyBorder="1" applyAlignment="1">
      <alignment horizontal="center"/>
    </xf>
    <xf numFmtId="0" fontId="11" fillId="5" borderId="23" xfId="0" applyFont="1" applyFill="1" applyBorder="1" applyAlignment="1">
      <alignment horizontal="left" vertical="center"/>
    </xf>
    <xf numFmtId="0" fontId="11" fillId="5" borderId="24" xfId="0" applyFont="1" applyFill="1" applyBorder="1" applyAlignment="1">
      <alignment horizontal="left" vertical="center"/>
    </xf>
    <xf numFmtId="0" fontId="13" fillId="5" borderId="24" xfId="0" applyFont="1" applyFill="1" applyBorder="1" applyAlignment="1">
      <alignment horizontal="left" vertical="center"/>
    </xf>
    <xf numFmtId="0" fontId="15" fillId="5" borderId="24" xfId="0" applyFont="1" applyFill="1" applyBorder="1" applyAlignment="1">
      <alignment horizontal="left" vertical="center"/>
    </xf>
    <xf numFmtId="0" fontId="11" fillId="5" borderId="24" xfId="0" applyFont="1" applyFill="1" applyBorder="1" applyAlignment="1">
      <alignment horizontal="left" vertical="center" wrapText="1"/>
    </xf>
    <xf numFmtId="0" fontId="11" fillId="5" borderId="32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</cellXfs>
  <cellStyles count="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45"/>
  <sheetViews>
    <sheetView topLeftCell="A2" workbookViewId="0">
      <selection activeCell="B8" sqref="B8:K40"/>
    </sheetView>
  </sheetViews>
  <sheetFormatPr baseColWidth="10" defaultRowHeight="14" x14ac:dyDescent="0"/>
  <cols>
    <col min="1" max="1" width="17.5" bestFit="1" customWidth="1"/>
    <col min="2" max="2" width="23.1640625" bestFit="1" customWidth="1"/>
    <col min="7" max="7" width="13.83203125" bestFit="1" customWidth="1"/>
    <col min="8" max="8" width="24.6640625" customWidth="1"/>
    <col min="9" max="9" width="12.1640625" customWidth="1"/>
    <col min="14" max="14" width="11.5" customWidth="1"/>
  </cols>
  <sheetData>
    <row r="6" spans="2:11">
      <c r="C6" s="2"/>
    </row>
    <row r="7" spans="2:11" ht="15" thickBot="1"/>
    <row r="8" spans="2:11" ht="19" thickBot="1">
      <c r="B8" s="1"/>
      <c r="C8" s="122" t="s">
        <v>46</v>
      </c>
      <c r="D8" s="123"/>
      <c r="E8" s="124"/>
      <c r="F8" s="123" t="s">
        <v>2</v>
      </c>
      <c r="G8" s="124"/>
      <c r="H8" s="119"/>
      <c r="I8" s="120"/>
      <c r="J8" s="120"/>
      <c r="K8" s="121"/>
    </row>
    <row r="9" spans="2:11">
      <c r="B9" s="1"/>
      <c r="C9" s="125"/>
      <c r="D9" s="126"/>
      <c r="E9" s="127"/>
      <c r="F9" s="126"/>
      <c r="G9" s="127"/>
      <c r="H9" s="116" t="s">
        <v>36</v>
      </c>
      <c r="I9" s="14" t="s">
        <v>41</v>
      </c>
      <c r="J9" s="15" t="s">
        <v>4</v>
      </c>
      <c r="K9" s="16" t="s">
        <v>1</v>
      </c>
    </row>
    <row r="10" spans="2:11" ht="15" thickBot="1">
      <c r="B10" s="1"/>
      <c r="C10" s="128"/>
      <c r="D10" s="129"/>
      <c r="E10" s="130"/>
      <c r="F10" s="129"/>
      <c r="G10" s="130"/>
      <c r="H10" s="135"/>
      <c r="I10" s="28">
        <f>I12-F12/(24*3600)</f>
        <v>1630.2944055059522</v>
      </c>
      <c r="J10" s="30">
        <v>0</v>
      </c>
      <c r="K10" s="29">
        <v>0</v>
      </c>
    </row>
    <row r="11" spans="2:11">
      <c r="B11" s="116" t="s">
        <v>5</v>
      </c>
      <c r="C11" s="34" t="s">
        <v>0</v>
      </c>
      <c r="D11" s="14" t="s">
        <v>1</v>
      </c>
      <c r="E11" s="16" t="s">
        <v>32</v>
      </c>
      <c r="F11" s="14" t="s">
        <v>2</v>
      </c>
      <c r="G11" s="16" t="s">
        <v>35</v>
      </c>
      <c r="H11" s="116" t="s">
        <v>3</v>
      </c>
      <c r="I11" s="14" t="s">
        <v>7</v>
      </c>
      <c r="J11" s="15" t="s">
        <v>4</v>
      </c>
      <c r="K11" s="16" t="s">
        <v>1</v>
      </c>
    </row>
    <row r="12" spans="2:11">
      <c r="B12" s="115"/>
      <c r="C12" s="35">
        <v>69</v>
      </c>
      <c r="D12" s="4">
        <v>20</v>
      </c>
      <c r="E12" s="17">
        <v>700</v>
      </c>
      <c r="F12" s="12">
        <f>D12/E12*3600</f>
        <v>102.85714285714285</v>
      </c>
      <c r="G12" s="25">
        <f>F12</f>
        <v>102.85714285714285</v>
      </c>
      <c r="H12" s="115"/>
      <c r="I12" s="8">
        <f>I14-F14/(24*3600)</f>
        <v>1630.2955959821427</v>
      </c>
      <c r="J12" s="4">
        <v>69</v>
      </c>
      <c r="K12" s="17">
        <v>20</v>
      </c>
    </row>
    <row r="13" spans="2:11">
      <c r="B13" s="114" t="s">
        <v>6</v>
      </c>
      <c r="C13" s="36" t="s">
        <v>0</v>
      </c>
      <c r="D13" s="3" t="s">
        <v>1</v>
      </c>
      <c r="E13" s="18" t="s">
        <v>32</v>
      </c>
      <c r="F13" s="3" t="s">
        <v>2</v>
      </c>
      <c r="G13" s="18" t="s">
        <v>35</v>
      </c>
      <c r="H13" s="114" t="s">
        <v>8</v>
      </c>
      <c r="I13" s="9" t="s">
        <v>7</v>
      </c>
      <c r="J13" s="3" t="s">
        <v>4</v>
      </c>
      <c r="K13" s="18" t="s">
        <v>1</v>
      </c>
    </row>
    <row r="14" spans="2:11">
      <c r="B14" s="115"/>
      <c r="C14" s="35">
        <v>32</v>
      </c>
      <c r="D14" s="4">
        <v>14</v>
      </c>
      <c r="E14" s="17">
        <v>700</v>
      </c>
      <c r="F14" s="12">
        <f>D14/E14*3600</f>
        <v>72</v>
      </c>
      <c r="G14" s="25">
        <f>G12+F14</f>
        <v>174.85714285714283</v>
      </c>
      <c r="H14" s="115"/>
      <c r="I14" s="8">
        <f>I16-F16/(24*3600)</f>
        <v>1630.296429315476</v>
      </c>
      <c r="J14" s="4">
        <v>54</v>
      </c>
      <c r="K14" s="17">
        <v>32</v>
      </c>
    </row>
    <row r="15" spans="2:11">
      <c r="B15" s="114" t="s">
        <v>9</v>
      </c>
      <c r="C15" s="36" t="s">
        <v>0</v>
      </c>
      <c r="D15" s="3" t="s">
        <v>1</v>
      </c>
      <c r="E15" s="18" t="s">
        <v>32</v>
      </c>
      <c r="F15" s="3" t="s">
        <v>2</v>
      </c>
      <c r="G15" s="18" t="s">
        <v>35</v>
      </c>
      <c r="H15" s="114" t="s">
        <v>10</v>
      </c>
      <c r="I15" s="9" t="s">
        <v>7</v>
      </c>
      <c r="J15" s="3" t="s">
        <v>4</v>
      </c>
      <c r="K15" s="18" t="s">
        <v>1</v>
      </c>
    </row>
    <row r="16" spans="2:11">
      <c r="B16" s="115"/>
      <c r="C16" s="35">
        <v>60</v>
      </c>
      <c r="D16" s="4">
        <v>43</v>
      </c>
      <c r="E16" s="17">
        <v>700</v>
      </c>
      <c r="F16" s="12">
        <f>D16/E16*3600</f>
        <v>221.14285714285714</v>
      </c>
      <c r="G16" s="25">
        <f>G14+F16</f>
        <v>396</v>
      </c>
      <c r="H16" s="115"/>
      <c r="I16" s="8">
        <f>I18-F18/(24*3600)</f>
        <v>1630.2989888392856</v>
      </c>
      <c r="J16" s="4">
        <v>58</v>
      </c>
      <c r="K16" s="17">
        <v>75</v>
      </c>
    </row>
    <row r="17" spans="1:16">
      <c r="B17" s="114" t="s">
        <v>11</v>
      </c>
      <c r="C17" s="36" t="s">
        <v>0</v>
      </c>
      <c r="D17" s="3" t="s">
        <v>1</v>
      </c>
      <c r="E17" s="18" t="s">
        <v>32</v>
      </c>
      <c r="F17" s="3" t="s">
        <v>2</v>
      </c>
      <c r="G17" s="18" t="s">
        <v>35</v>
      </c>
      <c r="H17" s="114" t="s">
        <v>12</v>
      </c>
      <c r="I17" s="9" t="s">
        <v>7</v>
      </c>
      <c r="J17" s="3" t="s">
        <v>4</v>
      </c>
      <c r="K17" s="18" t="s">
        <v>1</v>
      </c>
    </row>
    <row r="18" spans="1:16">
      <c r="B18" s="115"/>
      <c r="C18" s="35">
        <v>114</v>
      </c>
      <c r="D18" s="4">
        <v>9.5</v>
      </c>
      <c r="E18" s="17">
        <v>700</v>
      </c>
      <c r="F18" s="12">
        <f>D18/E18*3600</f>
        <v>48.857142857142854</v>
      </c>
      <c r="G18" s="25">
        <f>G16+F18</f>
        <v>444.85714285714283</v>
      </c>
      <c r="H18" s="115"/>
      <c r="I18" s="8">
        <f>I20-F20/(24*3600)</f>
        <v>1630.2995543154761</v>
      </c>
      <c r="J18" s="4">
        <v>63</v>
      </c>
      <c r="K18" s="17">
        <v>81</v>
      </c>
    </row>
    <row r="19" spans="1:16">
      <c r="B19" s="114" t="s">
        <v>13</v>
      </c>
      <c r="C19" s="36" t="s">
        <v>0</v>
      </c>
      <c r="D19" s="3" t="s">
        <v>1</v>
      </c>
      <c r="E19" s="18" t="s">
        <v>32</v>
      </c>
      <c r="F19" s="3" t="s">
        <v>2</v>
      </c>
      <c r="G19" s="18" t="s">
        <v>35</v>
      </c>
      <c r="H19" s="114" t="s">
        <v>14</v>
      </c>
      <c r="I19" s="9" t="s">
        <v>7</v>
      </c>
      <c r="J19" s="3" t="s">
        <v>4</v>
      </c>
      <c r="K19" s="18" t="s">
        <v>1</v>
      </c>
    </row>
    <row r="20" spans="1:16">
      <c r="B20" s="115"/>
      <c r="C20" s="35">
        <v>32</v>
      </c>
      <c r="D20" s="4">
        <v>5.3</v>
      </c>
      <c r="E20" s="17">
        <v>700</v>
      </c>
      <c r="F20" s="12">
        <f>D20/E20*3600</f>
        <v>27.257142857142856</v>
      </c>
      <c r="G20" s="25">
        <f>G18+F20</f>
        <v>472.1142857142857</v>
      </c>
      <c r="H20" s="115"/>
      <c r="I20" s="8">
        <f>I22-F22/(24*3600)</f>
        <v>1630.2998697916667</v>
      </c>
      <c r="J20" s="4">
        <v>62</v>
      </c>
      <c r="K20" s="17">
        <v>85</v>
      </c>
    </row>
    <row r="21" spans="1:16">
      <c r="B21" s="114" t="s">
        <v>15</v>
      </c>
      <c r="C21" s="36" t="s">
        <v>0</v>
      </c>
      <c r="D21" s="3" t="s">
        <v>1</v>
      </c>
      <c r="E21" s="18" t="s">
        <v>32</v>
      </c>
      <c r="F21" s="3" t="s">
        <v>2</v>
      </c>
      <c r="G21" s="18" t="s">
        <v>35</v>
      </c>
      <c r="H21" s="114" t="s">
        <v>16</v>
      </c>
      <c r="I21" s="9" t="s">
        <v>7</v>
      </c>
      <c r="J21" s="3" t="s">
        <v>4</v>
      </c>
      <c r="K21" s="18" t="s">
        <v>1</v>
      </c>
    </row>
    <row r="22" spans="1:16">
      <c r="B22" s="115"/>
      <c r="C22" s="35">
        <v>122</v>
      </c>
      <c r="D22" s="4">
        <v>7.5</v>
      </c>
      <c r="E22" s="17">
        <v>800</v>
      </c>
      <c r="F22" s="12">
        <f>D22/E22*3600</f>
        <v>33.75</v>
      </c>
      <c r="G22" s="25">
        <f>G20+F22</f>
        <v>505.8642857142857</v>
      </c>
      <c r="H22" s="115"/>
      <c r="I22" s="8">
        <f>I24-F24/(24*3600)</f>
        <v>1630.3002604166666</v>
      </c>
      <c r="J22" s="4">
        <v>67</v>
      </c>
      <c r="K22" s="17">
        <v>90</v>
      </c>
      <c r="M22" t="s">
        <v>34</v>
      </c>
      <c r="N22" t="s">
        <v>33</v>
      </c>
      <c r="O22" t="s">
        <v>42</v>
      </c>
    </row>
    <row r="23" spans="1:16">
      <c r="B23" s="114" t="s">
        <v>17</v>
      </c>
      <c r="C23" s="36" t="s">
        <v>0</v>
      </c>
      <c r="D23" s="3" t="s">
        <v>1</v>
      </c>
      <c r="E23" s="18" t="s">
        <v>32</v>
      </c>
      <c r="F23" s="3" t="s">
        <v>2</v>
      </c>
      <c r="G23" s="18" t="s">
        <v>35</v>
      </c>
      <c r="H23" s="114" t="s">
        <v>31</v>
      </c>
      <c r="I23" s="9" t="s">
        <v>7</v>
      </c>
      <c r="J23" s="3" t="s">
        <v>4</v>
      </c>
      <c r="K23" s="18" t="s">
        <v>1</v>
      </c>
      <c r="M23">
        <v>10</v>
      </c>
      <c r="N23">
        <v>700</v>
      </c>
      <c r="O23">
        <f>M23/N23*3600</f>
        <v>51.428571428571423</v>
      </c>
    </row>
    <row r="24" spans="1:16">
      <c r="B24" s="115"/>
      <c r="C24" s="35">
        <v>116</v>
      </c>
      <c r="D24" s="4">
        <v>7</v>
      </c>
      <c r="E24" s="17">
        <v>800</v>
      </c>
      <c r="F24" s="12">
        <f>D24/E24*3600</f>
        <v>31.500000000000004</v>
      </c>
      <c r="G24" s="25">
        <f>G22+F24</f>
        <v>537.36428571428576</v>
      </c>
      <c r="H24" s="115"/>
      <c r="I24" s="8">
        <f>I26-F26/(24*3600)</f>
        <v>1630.3006249999999</v>
      </c>
      <c r="J24" s="4">
        <v>71</v>
      </c>
      <c r="K24" s="17">
        <v>96</v>
      </c>
      <c r="M24">
        <v>10</v>
      </c>
      <c r="N24">
        <v>650</v>
      </c>
      <c r="O24">
        <f>M24/N24*3600</f>
        <v>55.384615384615387</v>
      </c>
    </row>
    <row r="25" spans="1:16">
      <c r="B25" s="114" t="s">
        <v>18</v>
      </c>
      <c r="C25" s="36" t="s">
        <v>0</v>
      </c>
      <c r="D25" s="3" t="s">
        <v>1</v>
      </c>
      <c r="E25" s="18" t="s">
        <v>32</v>
      </c>
      <c r="F25" s="3" t="s">
        <v>2</v>
      </c>
      <c r="G25" s="18" t="s">
        <v>35</v>
      </c>
      <c r="H25" s="114" t="s">
        <v>19</v>
      </c>
      <c r="I25" s="9" t="s">
        <v>7</v>
      </c>
      <c r="J25" s="3" t="s">
        <v>4</v>
      </c>
      <c r="K25" s="18" t="s">
        <v>1</v>
      </c>
      <c r="N25" s="10"/>
    </row>
    <row r="26" spans="1:16">
      <c r="B26" s="115"/>
      <c r="C26" s="35">
        <v>141</v>
      </c>
      <c r="D26" s="4">
        <v>13</v>
      </c>
      <c r="E26" s="17">
        <v>800</v>
      </c>
      <c r="F26" s="12">
        <f>D26/E26*3600</f>
        <v>58.5</v>
      </c>
      <c r="G26" s="25">
        <f>G24+F26</f>
        <v>595.86428571428576</v>
      </c>
      <c r="H26" s="115"/>
      <c r="I26" s="8">
        <f>I28-F28/(24*3600)</f>
        <v>1630.3013020833332</v>
      </c>
      <c r="J26" s="4">
        <v>77</v>
      </c>
      <c r="K26" s="17">
        <v>100</v>
      </c>
      <c r="P26" s="10"/>
    </row>
    <row r="27" spans="1:16">
      <c r="B27" s="114" t="s">
        <v>20</v>
      </c>
      <c r="C27" s="36" t="s">
        <v>0</v>
      </c>
      <c r="D27" s="3" t="s">
        <v>1</v>
      </c>
      <c r="E27" s="18" t="s">
        <v>32</v>
      </c>
      <c r="F27" s="3" t="s">
        <v>2</v>
      </c>
      <c r="G27" s="18" t="s">
        <v>35</v>
      </c>
      <c r="H27" s="114" t="s">
        <v>21</v>
      </c>
      <c r="I27" s="9" t="s">
        <v>7</v>
      </c>
      <c r="J27" s="3" t="s">
        <v>4</v>
      </c>
      <c r="K27" s="18" t="s">
        <v>1</v>
      </c>
      <c r="M27" s="27"/>
      <c r="P27" s="10"/>
    </row>
    <row r="28" spans="1:16">
      <c r="B28" s="115"/>
      <c r="C28" s="35">
        <v>140</v>
      </c>
      <c r="D28" s="4">
        <v>7</v>
      </c>
      <c r="E28" s="17">
        <v>800</v>
      </c>
      <c r="F28" s="12">
        <f>D28/E28*3600</f>
        <v>31.500000000000004</v>
      </c>
      <c r="G28" s="25">
        <f>G26+F28</f>
        <v>627.36428571428576</v>
      </c>
      <c r="H28" s="115"/>
      <c r="I28" s="8">
        <f>I30-F30/(24*3600)</f>
        <v>1630.3016666666665</v>
      </c>
      <c r="J28" s="4">
        <v>80</v>
      </c>
      <c r="K28" s="17">
        <v>103.5</v>
      </c>
      <c r="M28" s="10"/>
    </row>
    <row r="29" spans="1:16" ht="15" thickBot="1">
      <c r="B29" s="117" t="s">
        <v>23</v>
      </c>
      <c r="C29" s="37" t="s">
        <v>0</v>
      </c>
      <c r="D29" s="6" t="s">
        <v>1</v>
      </c>
      <c r="E29" s="19" t="s">
        <v>32</v>
      </c>
      <c r="F29" s="6" t="s">
        <v>2</v>
      </c>
      <c r="G29" s="19" t="s">
        <v>35</v>
      </c>
      <c r="H29" s="117" t="s">
        <v>22</v>
      </c>
      <c r="I29" s="6" t="s">
        <v>7</v>
      </c>
      <c r="J29" s="6" t="s">
        <v>4</v>
      </c>
      <c r="K29" s="19" t="s">
        <v>1</v>
      </c>
      <c r="M29" s="10"/>
      <c r="N29" s="10"/>
    </row>
    <row r="30" spans="1:16" ht="16" thickBot="1">
      <c r="A30" t="s">
        <v>45</v>
      </c>
      <c r="B30" s="118"/>
      <c r="C30" s="38">
        <v>140</v>
      </c>
      <c r="D30" s="7">
        <v>8</v>
      </c>
      <c r="E30" s="20">
        <v>800</v>
      </c>
      <c r="F30" s="13">
        <f>D30/E30*3600</f>
        <v>36</v>
      </c>
      <c r="G30" s="26">
        <f>G28+F30</f>
        <v>663.36428571428576</v>
      </c>
      <c r="H30" s="118"/>
      <c r="I30" s="46">
        <v>1630.3020833333333</v>
      </c>
      <c r="J30" s="7">
        <v>85</v>
      </c>
      <c r="K30" s="20">
        <v>105</v>
      </c>
      <c r="N30" s="11"/>
    </row>
    <row r="31" spans="1:16">
      <c r="B31" s="114" t="s">
        <v>24</v>
      </c>
      <c r="C31" s="36" t="s">
        <v>0</v>
      </c>
      <c r="D31" s="3" t="s">
        <v>1</v>
      </c>
      <c r="E31" s="18" t="s">
        <v>32</v>
      </c>
      <c r="F31" s="3" t="s">
        <v>2</v>
      </c>
      <c r="G31" s="18" t="s">
        <v>35</v>
      </c>
      <c r="H31" s="114" t="s">
        <v>25</v>
      </c>
      <c r="I31" s="45" t="s">
        <v>7</v>
      </c>
      <c r="J31" s="3" t="s">
        <v>4</v>
      </c>
      <c r="K31" s="18" t="s">
        <v>1</v>
      </c>
    </row>
    <row r="32" spans="1:16">
      <c r="B32" s="115"/>
      <c r="C32" s="35">
        <v>257</v>
      </c>
      <c r="D32" s="4">
        <v>16</v>
      </c>
      <c r="E32" s="17">
        <v>800</v>
      </c>
      <c r="F32" s="12">
        <f>D32/E32*3600</f>
        <v>72</v>
      </c>
      <c r="G32" s="25">
        <f>G30+F32</f>
        <v>735.36428571428576</v>
      </c>
      <c r="H32" s="115"/>
      <c r="I32" s="8">
        <f>I30+F32/(24*3600)</f>
        <v>1630.3029166666665</v>
      </c>
      <c r="J32" s="4">
        <v>82</v>
      </c>
      <c r="K32" s="17">
        <v>89</v>
      </c>
    </row>
    <row r="33" spans="2:11">
      <c r="B33" s="114" t="s">
        <v>26</v>
      </c>
      <c r="C33" s="36" t="s">
        <v>0</v>
      </c>
      <c r="D33" s="3" t="s">
        <v>1</v>
      </c>
      <c r="E33" s="18" t="s">
        <v>32</v>
      </c>
      <c r="F33" s="3" t="s">
        <v>2</v>
      </c>
      <c r="G33" s="18" t="s">
        <v>35</v>
      </c>
      <c r="H33" s="114"/>
      <c r="I33" s="9" t="s">
        <v>7</v>
      </c>
      <c r="J33" s="3" t="s">
        <v>4</v>
      </c>
      <c r="K33" s="18" t="s">
        <v>1</v>
      </c>
    </row>
    <row r="34" spans="2:11">
      <c r="B34" s="115"/>
      <c r="C34" s="35">
        <v>270</v>
      </c>
      <c r="D34" s="4">
        <v>25</v>
      </c>
      <c r="E34" s="17">
        <v>800</v>
      </c>
      <c r="F34" s="12">
        <f>D34/E34*3600</f>
        <v>112.5</v>
      </c>
      <c r="G34" s="25">
        <f>G32+F34</f>
        <v>847.86428571428576</v>
      </c>
      <c r="H34" s="115"/>
      <c r="I34" s="8">
        <f>I32+F34/(24*3600)</f>
        <v>1630.3042187499998</v>
      </c>
      <c r="J34" s="4">
        <v>86</v>
      </c>
      <c r="K34" s="17">
        <v>66</v>
      </c>
    </row>
    <row r="35" spans="2:11">
      <c r="B35" s="136" t="s">
        <v>27</v>
      </c>
      <c r="C35" s="36" t="s">
        <v>0</v>
      </c>
      <c r="D35" s="3" t="s">
        <v>1</v>
      </c>
      <c r="E35" s="18" t="s">
        <v>32</v>
      </c>
      <c r="F35" s="3" t="s">
        <v>2</v>
      </c>
      <c r="G35" s="18" t="s">
        <v>35</v>
      </c>
      <c r="H35" s="114" t="s">
        <v>28</v>
      </c>
      <c r="I35" s="9" t="s">
        <v>7</v>
      </c>
      <c r="J35" s="3" t="s">
        <v>4</v>
      </c>
      <c r="K35" s="18" t="s">
        <v>1</v>
      </c>
    </row>
    <row r="36" spans="2:11">
      <c r="B36" s="137"/>
      <c r="C36" s="35">
        <v>251</v>
      </c>
      <c r="D36" s="4">
        <v>31</v>
      </c>
      <c r="E36" s="17">
        <v>700</v>
      </c>
      <c r="F36" s="12">
        <f>D36/E36*3600</f>
        <v>159.42857142857142</v>
      </c>
      <c r="G36" s="25">
        <f>G34+F36</f>
        <v>1007.2928571428572</v>
      </c>
      <c r="H36" s="115"/>
      <c r="I36" s="8">
        <f>I34+F36/(24*3600)</f>
        <v>1630.306063988095</v>
      </c>
      <c r="J36" s="4">
        <v>93</v>
      </c>
      <c r="K36" s="17">
        <v>39</v>
      </c>
    </row>
    <row r="37" spans="2:11">
      <c r="B37" s="114" t="s">
        <v>29</v>
      </c>
      <c r="C37" s="36" t="s">
        <v>0</v>
      </c>
      <c r="D37" s="3" t="s">
        <v>1</v>
      </c>
      <c r="E37" s="18" t="s">
        <v>32</v>
      </c>
      <c r="F37" s="3" t="s">
        <v>2</v>
      </c>
      <c r="G37" s="18" t="s">
        <v>35</v>
      </c>
      <c r="H37" s="114" t="s">
        <v>37</v>
      </c>
      <c r="I37" s="3" t="s">
        <v>7</v>
      </c>
      <c r="J37" s="3" t="s">
        <v>4</v>
      </c>
      <c r="K37" s="18" t="s">
        <v>1</v>
      </c>
    </row>
    <row r="38" spans="2:11">
      <c r="B38" s="115"/>
      <c r="C38" s="35">
        <v>294</v>
      </c>
      <c r="D38" s="4">
        <v>22</v>
      </c>
      <c r="E38" s="17">
        <v>700</v>
      </c>
      <c r="F38" s="12">
        <f>D38/E38*3600</f>
        <v>113.14285714285715</v>
      </c>
      <c r="G38" s="25">
        <f>G36+F38</f>
        <v>1120.4357142857143</v>
      </c>
      <c r="H38" s="115"/>
      <c r="I38" s="8">
        <f>I36+F38/(24*3600)</f>
        <v>1630.3073735119046</v>
      </c>
      <c r="J38" s="4">
        <v>69</v>
      </c>
      <c r="K38" s="17">
        <v>20</v>
      </c>
    </row>
    <row r="39" spans="2:11">
      <c r="B39" s="133" t="s">
        <v>30</v>
      </c>
      <c r="C39" s="39" t="s">
        <v>0</v>
      </c>
      <c r="D39" s="5" t="s">
        <v>1</v>
      </c>
      <c r="E39" s="21" t="s">
        <v>32</v>
      </c>
      <c r="F39" s="5" t="s">
        <v>2</v>
      </c>
      <c r="G39" s="21" t="s">
        <v>35</v>
      </c>
      <c r="H39" s="133" t="s">
        <v>36</v>
      </c>
      <c r="I39" s="5" t="s">
        <v>7</v>
      </c>
      <c r="J39" s="5" t="s">
        <v>4</v>
      </c>
      <c r="K39" s="21" t="s">
        <v>1</v>
      </c>
    </row>
    <row r="40" spans="2:11" ht="15" thickBot="1">
      <c r="B40" s="134"/>
      <c r="C40" s="40">
        <f>69+180</f>
        <v>249</v>
      </c>
      <c r="D40" s="23">
        <v>20</v>
      </c>
      <c r="E40" s="24">
        <v>700</v>
      </c>
      <c r="F40" s="31"/>
      <c r="G40" s="32">
        <f>G38+F40</f>
        <v>1120.4357142857143</v>
      </c>
      <c r="H40" s="134"/>
      <c r="I40" s="22">
        <f>I38+F40/(24*3600)</f>
        <v>1630.3073735119046</v>
      </c>
      <c r="J40" s="23">
        <v>0</v>
      </c>
      <c r="K40" s="24">
        <v>0</v>
      </c>
    </row>
    <row r="41" spans="2:11" ht="15" thickBot="1"/>
    <row r="42" spans="2:11">
      <c r="D42" s="131" t="s">
        <v>40</v>
      </c>
      <c r="E42" s="132"/>
      <c r="F42" s="43" t="s">
        <v>39</v>
      </c>
    </row>
    <row r="43" spans="2:11" ht="15" thickBot="1">
      <c r="D43" s="41">
        <f>D12+D14+D16+D18+D20+D22+D24+D26+D28+D30+D32+D34+D36+D38+D40</f>
        <v>248.3</v>
      </c>
      <c r="E43" s="42" t="s">
        <v>38</v>
      </c>
      <c r="F43" s="44">
        <f>I40-I10</f>
        <v>1.2968005952416206E-2</v>
      </c>
    </row>
    <row r="44" spans="2:11">
      <c r="B44" t="s">
        <v>44</v>
      </c>
    </row>
    <row r="45" spans="2:11">
      <c r="B45" t="s">
        <v>43</v>
      </c>
    </row>
  </sheetData>
  <mergeCells count="35">
    <mergeCell ref="H8:K8"/>
    <mergeCell ref="C8:E10"/>
    <mergeCell ref="F8:G10"/>
    <mergeCell ref="D42:E42"/>
    <mergeCell ref="B37:B38"/>
    <mergeCell ref="H37:H38"/>
    <mergeCell ref="B39:B40"/>
    <mergeCell ref="H39:H40"/>
    <mergeCell ref="H9:H10"/>
    <mergeCell ref="B31:B32"/>
    <mergeCell ref="H31:H32"/>
    <mergeCell ref="B33:B34"/>
    <mergeCell ref="H33:H34"/>
    <mergeCell ref="B35:B36"/>
    <mergeCell ref="H35:H36"/>
    <mergeCell ref="B25:B26"/>
    <mergeCell ref="H25:H26"/>
    <mergeCell ref="B27:B28"/>
    <mergeCell ref="H27:H28"/>
    <mergeCell ref="B29:B30"/>
    <mergeCell ref="H29:H30"/>
    <mergeCell ref="B19:B20"/>
    <mergeCell ref="H19:H20"/>
    <mergeCell ref="B21:B22"/>
    <mergeCell ref="H21:H22"/>
    <mergeCell ref="B23:B24"/>
    <mergeCell ref="H23:H24"/>
    <mergeCell ref="B15:B16"/>
    <mergeCell ref="H11:H12"/>
    <mergeCell ref="H13:H14"/>
    <mergeCell ref="H15:H16"/>
    <mergeCell ref="B17:B18"/>
    <mergeCell ref="H17:H18"/>
    <mergeCell ref="B13:B14"/>
    <mergeCell ref="B11:B12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3"/>
  <sheetViews>
    <sheetView tabSelected="1" topLeftCell="A2" workbookViewId="0">
      <selection activeCell="B2" sqref="B2:G4"/>
    </sheetView>
  </sheetViews>
  <sheetFormatPr baseColWidth="10" defaultRowHeight="14" x14ac:dyDescent="0"/>
  <cols>
    <col min="1" max="1" width="2.6640625" customWidth="1"/>
    <col min="2" max="2" width="43.83203125" bestFit="1" customWidth="1"/>
    <col min="3" max="3" width="13.5" bestFit="1" customWidth="1"/>
    <col min="4" max="4" width="11.33203125" bestFit="1" customWidth="1"/>
    <col min="5" max="5" width="21" bestFit="1" customWidth="1"/>
    <col min="6" max="6" width="26.1640625" bestFit="1" customWidth="1"/>
    <col min="7" max="7" width="20.6640625" bestFit="1" customWidth="1"/>
    <col min="8" max="8" width="18.6640625" customWidth="1"/>
    <col min="9" max="9" width="25" bestFit="1" customWidth="1"/>
    <col min="10" max="10" width="13.5" bestFit="1" customWidth="1"/>
    <col min="11" max="11" width="20.83203125" customWidth="1"/>
    <col min="12" max="12" width="14.5" customWidth="1"/>
    <col min="13" max="13" width="2.83203125" customWidth="1"/>
  </cols>
  <sheetData>
    <row r="1" spans="1:13" ht="15.75" customHeight="1">
      <c r="A1" s="50"/>
      <c r="B1" s="51"/>
      <c r="C1" s="139"/>
      <c r="D1" s="139"/>
      <c r="E1" s="139"/>
      <c r="F1" s="139"/>
      <c r="G1" s="139"/>
      <c r="H1" s="56"/>
      <c r="I1" s="52"/>
      <c r="J1" s="52"/>
      <c r="K1" s="52"/>
      <c r="L1" s="52"/>
      <c r="M1" s="53"/>
    </row>
    <row r="2" spans="1:13" ht="15.75" customHeight="1">
      <c r="A2" s="54"/>
      <c r="B2" s="138" t="s">
        <v>54</v>
      </c>
      <c r="C2" s="138"/>
      <c r="D2" s="138"/>
      <c r="E2" s="138"/>
      <c r="F2" s="138"/>
      <c r="G2" s="138"/>
      <c r="H2" s="58"/>
      <c r="I2" s="59"/>
      <c r="J2" s="60"/>
      <c r="K2" s="61"/>
      <c r="L2" s="61"/>
      <c r="M2" s="55"/>
    </row>
    <row r="3" spans="1:13" ht="15.75" customHeight="1">
      <c r="A3" s="54"/>
      <c r="B3" s="138"/>
      <c r="C3" s="138"/>
      <c r="D3" s="138"/>
      <c r="E3" s="138"/>
      <c r="F3" s="138"/>
      <c r="G3" s="138"/>
      <c r="H3" s="62"/>
      <c r="I3" s="63"/>
      <c r="J3" s="60"/>
      <c r="K3" s="60"/>
      <c r="L3" s="60"/>
      <c r="M3" s="55"/>
    </row>
    <row r="4" spans="1:13" ht="15.75" customHeight="1">
      <c r="A4" s="54"/>
      <c r="B4" s="138"/>
      <c r="C4" s="138"/>
      <c r="D4" s="138"/>
      <c r="E4" s="138"/>
      <c r="F4" s="138"/>
      <c r="G4" s="138"/>
      <c r="H4" s="62"/>
      <c r="I4" s="63"/>
      <c r="J4" s="64"/>
      <c r="K4" s="61"/>
      <c r="L4" s="61"/>
      <c r="M4" s="55"/>
    </row>
    <row r="5" spans="1:13" ht="15.75" customHeight="1" thickBot="1">
      <c r="A5" s="54"/>
      <c r="B5" s="48"/>
      <c r="C5" s="33"/>
      <c r="D5" s="33"/>
      <c r="E5" s="33"/>
      <c r="F5" s="33"/>
      <c r="G5" s="33"/>
      <c r="H5" s="33"/>
      <c r="I5" s="49"/>
      <c r="J5" s="64"/>
      <c r="K5" s="47"/>
      <c r="L5" s="47"/>
      <c r="M5" s="55"/>
    </row>
    <row r="6" spans="1:13" ht="20">
      <c r="A6" s="54"/>
      <c r="B6" s="140" t="s">
        <v>47</v>
      </c>
      <c r="C6" s="140" t="s">
        <v>48</v>
      </c>
      <c r="D6" s="141"/>
      <c r="E6" s="142"/>
      <c r="F6" s="140" t="s">
        <v>2</v>
      </c>
      <c r="G6" s="142"/>
      <c r="H6" s="74"/>
      <c r="I6" s="74"/>
      <c r="J6" s="74"/>
      <c r="K6" s="74"/>
      <c r="L6" s="74"/>
      <c r="M6" s="55"/>
    </row>
    <row r="7" spans="1:13" ht="21" thickBot="1">
      <c r="A7" s="54"/>
      <c r="B7" s="143"/>
      <c r="C7" s="82" t="s">
        <v>52</v>
      </c>
      <c r="D7" s="83" t="s">
        <v>53</v>
      </c>
      <c r="E7" s="84" t="s">
        <v>51</v>
      </c>
      <c r="F7" s="85" t="s">
        <v>50</v>
      </c>
      <c r="G7" s="86" t="s">
        <v>49</v>
      </c>
      <c r="H7" s="73"/>
      <c r="I7" s="72"/>
      <c r="J7" s="73"/>
      <c r="K7" s="73"/>
      <c r="L7" s="73"/>
      <c r="M7" s="55"/>
    </row>
    <row r="8" spans="1:13" ht="20">
      <c r="A8" s="54"/>
      <c r="B8" s="108" t="s">
        <v>55</v>
      </c>
      <c r="C8" s="87">
        <v>196</v>
      </c>
      <c r="D8" s="88">
        <v>14.5</v>
      </c>
      <c r="E8" s="89">
        <v>720</v>
      </c>
      <c r="F8" s="90">
        <f>(D8/E8*3600)*"00:00:01"</f>
        <v>8.3912037037037028E-4</v>
      </c>
      <c r="G8" s="91">
        <f>F8</f>
        <v>8.3912037037037028E-4</v>
      </c>
      <c r="H8" s="75"/>
      <c r="I8" s="76"/>
      <c r="J8" s="77"/>
      <c r="K8" s="78"/>
      <c r="L8" s="78"/>
      <c r="M8" s="55"/>
    </row>
    <row r="9" spans="1:13" ht="20">
      <c r="A9" s="54"/>
      <c r="B9" s="109" t="s">
        <v>56</v>
      </c>
      <c r="C9" s="92">
        <v>161</v>
      </c>
      <c r="D9" s="93">
        <v>22</v>
      </c>
      <c r="E9" s="94">
        <v>720</v>
      </c>
      <c r="F9" s="90">
        <f>(D9/E9*3600)*"00:00:01"</f>
        <v>1.273148148148148E-3</v>
      </c>
      <c r="G9" s="95">
        <f>(G8+F9)</f>
        <v>2.1122685185185185E-3</v>
      </c>
      <c r="H9" s="75"/>
      <c r="I9" s="76"/>
      <c r="J9" s="77"/>
      <c r="K9" s="78"/>
      <c r="L9" s="78"/>
      <c r="M9" s="55"/>
    </row>
    <row r="10" spans="1:13" ht="20">
      <c r="A10" s="54"/>
      <c r="B10" s="109" t="s">
        <v>57</v>
      </c>
      <c r="C10" s="92">
        <v>184</v>
      </c>
      <c r="D10" s="93">
        <v>25</v>
      </c>
      <c r="E10" s="94">
        <v>720</v>
      </c>
      <c r="F10" s="90">
        <f t="shared" ref="F10:F34" si="0">(D10/E10*3600)*"00:00:01"</f>
        <v>1.4467592592592592E-3</v>
      </c>
      <c r="G10" s="95">
        <f>G9+F10</f>
        <v>3.5590277777777777E-3</v>
      </c>
      <c r="H10" s="75"/>
      <c r="I10" s="76"/>
      <c r="J10" s="77"/>
      <c r="K10" s="78"/>
      <c r="L10" s="78"/>
      <c r="M10" s="55"/>
    </row>
    <row r="11" spans="1:13" ht="20">
      <c r="A11" s="54"/>
      <c r="B11" s="109" t="s">
        <v>58</v>
      </c>
      <c r="C11" s="92">
        <v>255</v>
      </c>
      <c r="D11" s="93">
        <v>9</v>
      </c>
      <c r="E11" s="94">
        <v>720</v>
      </c>
      <c r="F11" s="90">
        <f t="shared" si="0"/>
        <v>5.2083333333333333E-4</v>
      </c>
      <c r="G11" s="95">
        <f>(G10+F11)</f>
        <v>4.0798611111111114E-3</v>
      </c>
      <c r="H11" s="75"/>
      <c r="I11" s="76"/>
      <c r="J11" s="77"/>
      <c r="K11" s="78"/>
      <c r="L11" s="78"/>
      <c r="M11" s="55"/>
    </row>
    <row r="12" spans="1:13" ht="20">
      <c r="A12" s="54"/>
      <c r="B12" s="109" t="s">
        <v>59</v>
      </c>
      <c r="C12" s="92">
        <v>283</v>
      </c>
      <c r="D12" s="93">
        <v>10</v>
      </c>
      <c r="E12" s="94">
        <v>720</v>
      </c>
      <c r="F12" s="90">
        <f t="shared" si="0"/>
        <v>5.7870370370370367E-4</v>
      </c>
      <c r="G12" s="95">
        <f t="shared" ref="G12" si="1">(G11+F12)</f>
        <v>4.658564814814815E-3</v>
      </c>
      <c r="H12" s="75"/>
      <c r="I12" s="76"/>
      <c r="J12" s="77"/>
      <c r="K12" s="78"/>
      <c r="L12" s="78"/>
      <c r="M12" s="55"/>
    </row>
    <row r="13" spans="1:13" ht="20">
      <c r="A13" s="54"/>
      <c r="B13" s="109" t="s">
        <v>60</v>
      </c>
      <c r="C13" s="92">
        <v>272</v>
      </c>
      <c r="D13" s="93">
        <v>17</v>
      </c>
      <c r="E13" s="94">
        <v>720</v>
      </c>
      <c r="F13" s="90">
        <f t="shared" si="0"/>
        <v>9.837962962962962E-4</v>
      </c>
      <c r="G13" s="95">
        <f t="shared" ref="G13" si="2">G12+F13</f>
        <v>5.642361111111111E-3</v>
      </c>
      <c r="H13" s="75"/>
      <c r="I13" s="76"/>
      <c r="J13" s="77"/>
      <c r="K13" s="78"/>
      <c r="L13" s="78"/>
      <c r="M13" s="55"/>
    </row>
    <row r="14" spans="1:13" ht="20">
      <c r="A14" s="54"/>
      <c r="B14" s="109" t="s">
        <v>61</v>
      </c>
      <c r="C14" s="92">
        <v>314</v>
      </c>
      <c r="D14" s="93">
        <v>9</v>
      </c>
      <c r="E14" s="94">
        <v>720</v>
      </c>
      <c r="F14" s="90">
        <f t="shared" si="0"/>
        <v>5.2083333333333333E-4</v>
      </c>
      <c r="G14" s="95">
        <f t="shared" ref="G14:G15" si="3">(G13+F14)</f>
        <v>6.1631944444444442E-3</v>
      </c>
      <c r="H14" s="75"/>
      <c r="I14" s="76"/>
      <c r="J14" s="77"/>
      <c r="K14" s="78"/>
      <c r="L14" s="78"/>
      <c r="M14" s="55"/>
    </row>
    <row r="15" spans="1:13" ht="20">
      <c r="A15" s="54"/>
      <c r="B15" s="109" t="s">
        <v>62</v>
      </c>
      <c r="C15" s="92">
        <v>260</v>
      </c>
      <c r="D15" s="93">
        <v>14.5</v>
      </c>
      <c r="E15" s="94">
        <v>720</v>
      </c>
      <c r="F15" s="90">
        <f t="shared" si="0"/>
        <v>8.3912037037037028E-4</v>
      </c>
      <c r="G15" s="95">
        <f t="shared" si="3"/>
        <v>7.0023148148148145E-3</v>
      </c>
      <c r="H15" s="79"/>
      <c r="I15" s="76"/>
      <c r="J15" s="77"/>
      <c r="K15" s="78"/>
      <c r="L15" s="78"/>
      <c r="M15" s="55"/>
    </row>
    <row r="16" spans="1:13" ht="20">
      <c r="A16" s="54"/>
      <c r="B16" s="109" t="s">
        <v>63</v>
      </c>
      <c r="C16" s="92">
        <v>312</v>
      </c>
      <c r="D16" s="93">
        <v>22</v>
      </c>
      <c r="E16" s="94">
        <v>720</v>
      </c>
      <c r="F16" s="90">
        <f t="shared" si="0"/>
        <v>1.273148148148148E-3</v>
      </c>
      <c r="G16" s="95">
        <f t="shared" ref="G16:G29" si="4">G15+F16</f>
        <v>8.2754629629629619E-3</v>
      </c>
      <c r="H16" s="75"/>
      <c r="I16" s="76"/>
      <c r="J16" s="77"/>
      <c r="K16" s="78"/>
      <c r="L16" s="78"/>
      <c r="M16" s="55"/>
    </row>
    <row r="17" spans="1:13" ht="20">
      <c r="A17" s="54"/>
      <c r="B17" s="109" t="s">
        <v>64</v>
      </c>
      <c r="C17" s="92">
        <v>280</v>
      </c>
      <c r="D17" s="93">
        <v>16.5</v>
      </c>
      <c r="E17" s="94">
        <v>720</v>
      </c>
      <c r="F17" s="90">
        <f t="shared" si="0"/>
        <v>9.5486111111111108E-4</v>
      </c>
      <c r="G17" s="95">
        <f t="shared" si="4"/>
        <v>9.2303240740740731E-3</v>
      </c>
      <c r="H17" s="75"/>
      <c r="I17" s="76"/>
      <c r="J17" s="77"/>
      <c r="K17" s="78"/>
      <c r="L17" s="78"/>
      <c r="M17" s="55"/>
    </row>
    <row r="18" spans="1:13" ht="20">
      <c r="A18" s="54"/>
      <c r="B18" s="109" t="s">
        <v>65</v>
      </c>
      <c r="C18" s="92">
        <v>358</v>
      </c>
      <c r="D18" s="93">
        <v>10.5</v>
      </c>
      <c r="E18" s="94">
        <v>720</v>
      </c>
      <c r="F18" s="90">
        <f t="shared" si="0"/>
        <v>6.076388888888889E-4</v>
      </c>
      <c r="G18" s="95">
        <f t="shared" si="4"/>
        <v>9.8379629629629615E-3</v>
      </c>
      <c r="H18" s="75"/>
      <c r="I18" s="76"/>
      <c r="J18" s="80"/>
      <c r="K18" s="78"/>
      <c r="L18" s="78"/>
      <c r="M18" s="55"/>
    </row>
    <row r="19" spans="1:13" ht="20">
      <c r="A19" s="54"/>
      <c r="B19" s="109" t="s">
        <v>66</v>
      </c>
      <c r="C19" s="92">
        <v>305</v>
      </c>
      <c r="D19" s="93">
        <v>32.5</v>
      </c>
      <c r="E19" s="94">
        <v>720</v>
      </c>
      <c r="F19" s="90">
        <f t="shared" si="0"/>
        <v>1.8807870370370369E-3</v>
      </c>
      <c r="G19" s="95">
        <f t="shared" si="4"/>
        <v>1.1718749999999998E-2</v>
      </c>
      <c r="H19" s="75"/>
      <c r="I19" s="76"/>
      <c r="J19" s="80"/>
      <c r="K19" s="78"/>
      <c r="L19" s="78"/>
      <c r="M19" s="55"/>
    </row>
    <row r="20" spans="1:13" ht="20">
      <c r="A20" s="54"/>
      <c r="B20" s="109" t="s">
        <v>67</v>
      </c>
      <c r="C20" s="92">
        <v>302</v>
      </c>
      <c r="D20" s="93">
        <v>17</v>
      </c>
      <c r="E20" s="94">
        <v>720</v>
      </c>
      <c r="F20" s="90">
        <f t="shared" si="0"/>
        <v>9.837962962962962E-4</v>
      </c>
      <c r="G20" s="95">
        <f t="shared" si="4"/>
        <v>1.2702546296296295E-2</v>
      </c>
      <c r="H20" s="75"/>
      <c r="I20" s="76"/>
      <c r="J20" s="80"/>
      <c r="K20" s="78"/>
      <c r="L20" s="78"/>
      <c r="M20" s="55"/>
    </row>
    <row r="21" spans="1:13" ht="20">
      <c r="A21" s="54"/>
      <c r="B21" s="109" t="s">
        <v>68</v>
      </c>
      <c r="C21" s="92">
        <v>335</v>
      </c>
      <c r="D21" s="93">
        <v>25.5</v>
      </c>
      <c r="E21" s="94">
        <v>720</v>
      </c>
      <c r="F21" s="90">
        <f t="shared" si="0"/>
        <v>1.4756944444444444E-3</v>
      </c>
      <c r="G21" s="95">
        <f t="shared" si="4"/>
        <v>1.417824074074074E-2</v>
      </c>
      <c r="H21" s="75"/>
      <c r="I21" s="76"/>
      <c r="J21" s="80"/>
      <c r="K21" s="78"/>
      <c r="L21" s="78"/>
      <c r="M21" s="55"/>
    </row>
    <row r="22" spans="1:13" ht="20">
      <c r="A22" s="54"/>
      <c r="B22" s="109" t="s">
        <v>69</v>
      </c>
      <c r="C22" s="92">
        <v>343</v>
      </c>
      <c r="D22" s="93">
        <v>12</v>
      </c>
      <c r="E22" s="94">
        <v>720</v>
      </c>
      <c r="F22" s="90">
        <f t="shared" si="0"/>
        <v>6.9444444444444436E-4</v>
      </c>
      <c r="G22" s="95">
        <f t="shared" si="4"/>
        <v>1.4872685185185183E-2</v>
      </c>
      <c r="H22" s="75"/>
      <c r="I22" s="76"/>
      <c r="J22" s="80"/>
      <c r="K22" s="78"/>
      <c r="L22" s="78"/>
      <c r="M22" s="55"/>
    </row>
    <row r="23" spans="1:13" ht="20">
      <c r="A23" s="54"/>
      <c r="B23" s="109" t="s">
        <v>70</v>
      </c>
      <c r="C23" s="92">
        <v>268</v>
      </c>
      <c r="D23" s="93">
        <v>10</v>
      </c>
      <c r="E23" s="94">
        <v>720</v>
      </c>
      <c r="F23" s="90">
        <f t="shared" si="0"/>
        <v>5.7870370370370367E-4</v>
      </c>
      <c r="G23" s="95">
        <f t="shared" si="4"/>
        <v>1.5451388888888886E-2</v>
      </c>
      <c r="H23" s="75"/>
      <c r="I23" s="76"/>
      <c r="J23" s="80"/>
      <c r="K23" s="78"/>
      <c r="L23" s="78"/>
      <c r="M23" s="55"/>
    </row>
    <row r="24" spans="1:13" ht="20">
      <c r="A24" s="54"/>
      <c r="B24" s="109" t="s">
        <v>71</v>
      </c>
      <c r="C24" s="92">
        <v>262</v>
      </c>
      <c r="D24" s="93">
        <v>14</v>
      </c>
      <c r="E24" s="94">
        <v>720</v>
      </c>
      <c r="F24" s="90">
        <f t="shared" si="0"/>
        <v>8.1018518518518516E-4</v>
      </c>
      <c r="G24" s="95">
        <f t="shared" si="4"/>
        <v>1.6261574074074071E-2</v>
      </c>
      <c r="H24" s="75"/>
      <c r="I24" s="76"/>
      <c r="J24" s="80"/>
      <c r="K24" s="78"/>
      <c r="L24" s="78"/>
      <c r="M24" s="55"/>
    </row>
    <row r="25" spans="1:13" ht="20">
      <c r="A25" s="54"/>
      <c r="B25" s="109" t="s">
        <v>72</v>
      </c>
      <c r="C25" s="92">
        <v>249</v>
      </c>
      <c r="D25" s="93">
        <v>12.5</v>
      </c>
      <c r="E25" s="94">
        <v>720</v>
      </c>
      <c r="F25" s="90">
        <f t="shared" si="0"/>
        <v>7.2337962962962959E-4</v>
      </c>
      <c r="G25" s="95">
        <f t="shared" si="4"/>
        <v>1.69849537037037E-2</v>
      </c>
      <c r="H25" s="75"/>
      <c r="I25" s="76"/>
      <c r="J25" s="80"/>
      <c r="K25" s="78"/>
      <c r="L25" s="78"/>
      <c r="M25" s="55"/>
    </row>
    <row r="26" spans="1:13" ht="20">
      <c r="A26" s="54"/>
      <c r="B26" s="109" t="s">
        <v>73</v>
      </c>
      <c r="C26" s="92">
        <v>287</v>
      </c>
      <c r="D26" s="93">
        <v>14</v>
      </c>
      <c r="E26" s="94">
        <v>720</v>
      </c>
      <c r="F26" s="90">
        <f t="shared" si="0"/>
        <v>8.1018518518518516E-4</v>
      </c>
      <c r="G26" s="95">
        <f t="shared" si="4"/>
        <v>1.7795138888888885E-2</v>
      </c>
      <c r="H26" s="75"/>
      <c r="I26" s="76"/>
      <c r="J26" s="80"/>
      <c r="K26" s="78"/>
      <c r="L26" s="78"/>
      <c r="M26" s="55"/>
    </row>
    <row r="27" spans="1:13" ht="20">
      <c r="A27" s="54"/>
      <c r="B27" s="109" t="s">
        <v>74</v>
      </c>
      <c r="C27" s="92">
        <v>273</v>
      </c>
      <c r="D27" s="93">
        <v>23.5</v>
      </c>
      <c r="E27" s="94">
        <v>720</v>
      </c>
      <c r="F27" s="90">
        <f t="shared" si="0"/>
        <v>1.3599537037037037E-3</v>
      </c>
      <c r="G27" s="95">
        <f t="shared" si="4"/>
        <v>1.9155092592592588E-2</v>
      </c>
      <c r="H27" s="75"/>
      <c r="I27" s="76"/>
      <c r="J27" s="80"/>
      <c r="K27" s="78"/>
      <c r="L27" s="78"/>
      <c r="M27" s="55"/>
    </row>
    <row r="28" spans="1:13" ht="20">
      <c r="A28" s="54"/>
      <c r="B28" s="110" t="s">
        <v>75</v>
      </c>
      <c r="C28" s="96">
        <v>216</v>
      </c>
      <c r="D28" s="97">
        <v>8</v>
      </c>
      <c r="E28" s="98">
        <v>720</v>
      </c>
      <c r="F28" s="90">
        <f t="shared" si="0"/>
        <v>4.6296296296296293E-4</v>
      </c>
      <c r="G28" s="95">
        <f t="shared" si="4"/>
        <v>1.9618055555555552E-2</v>
      </c>
      <c r="H28" s="75"/>
      <c r="I28" s="76"/>
      <c r="J28" s="80"/>
      <c r="K28" s="78"/>
      <c r="L28" s="78"/>
      <c r="M28" s="55"/>
    </row>
    <row r="29" spans="1:13" ht="20">
      <c r="A29" s="54"/>
      <c r="B29" s="111" t="s">
        <v>76</v>
      </c>
      <c r="C29" s="99">
        <v>216</v>
      </c>
      <c r="D29" s="100">
        <v>8</v>
      </c>
      <c r="E29" s="101">
        <v>720</v>
      </c>
      <c r="F29" s="90">
        <f t="shared" si="0"/>
        <v>4.6296296296296293E-4</v>
      </c>
      <c r="G29" s="95">
        <f t="shared" si="4"/>
        <v>2.0081018518518515E-2</v>
      </c>
      <c r="H29" s="75"/>
      <c r="I29" s="76"/>
      <c r="J29" s="80"/>
      <c r="K29" s="78"/>
      <c r="L29" s="78"/>
      <c r="M29" s="55"/>
    </row>
    <row r="30" spans="1:13" ht="20">
      <c r="A30" s="54"/>
      <c r="B30" s="102"/>
      <c r="C30" s="103"/>
      <c r="D30" s="104"/>
      <c r="E30" s="105"/>
      <c r="F30" s="106"/>
      <c r="G30" s="107"/>
      <c r="H30" s="75"/>
      <c r="I30" s="76"/>
      <c r="J30" s="80"/>
      <c r="K30" s="78"/>
      <c r="L30" s="78"/>
      <c r="M30" s="55"/>
    </row>
    <row r="31" spans="1:13" ht="20">
      <c r="A31" s="54"/>
      <c r="B31" s="109" t="s">
        <v>77</v>
      </c>
      <c r="C31" s="92">
        <v>277</v>
      </c>
      <c r="D31" s="93">
        <v>13</v>
      </c>
      <c r="E31" s="94">
        <v>720</v>
      </c>
      <c r="F31" s="90">
        <f t="shared" si="0"/>
        <v>7.5231481481481482E-4</v>
      </c>
      <c r="G31" s="95">
        <f>F31</f>
        <v>7.5231481481481482E-4</v>
      </c>
      <c r="H31" s="75"/>
      <c r="I31" s="76"/>
      <c r="J31" s="80"/>
      <c r="K31" s="78"/>
      <c r="L31" s="78"/>
      <c r="M31" s="55"/>
    </row>
    <row r="32" spans="1:13" ht="20">
      <c r="A32" s="54"/>
      <c r="B32" s="109" t="s">
        <v>78</v>
      </c>
      <c r="C32" s="92">
        <v>4</v>
      </c>
      <c r="D32" s="93">
        <v>17</v>
      </c>
      <c r="E32" s="94">
        <v>720</v>
      </c>
      <c r="F32" s="90">
        <f t="shared" si="0"/>
        <v>9.837962962962962E-4</v>
      </c>
      <c r="G32" s="95">
        <f t="shared" ref="G32" si="5">G31+F32</f>
        <v>1.736111111111111E-3</v>
      </c>
      <c r="H32" s="75"/>
      <c r="I32" s="76"/>
      <c r="J32" s="77"/>
      <c r="K32" s="78"/>
      <c r="L32" s="78"/>
      <c r="M32" s="55"/>
    </row>
    <row r="33" spans="1:13" ht="20">
      <c r="A33" s="54"/>
      <c r="B33" s="112" t="s">
        <v>79</v>
      </c>
      <c r="C33" s="92">
        <v>72</v>
      </c>
      <c r="D33" s="93">
        <v>39</v>
      </c>
      <c r="E33" s="94">
        <v>720</v>
      </c>
      <c r="F33" s="90">
        <f t="shared" si="0"/>
        <v>2.2569444444444442E-3</v>
      </c>
      <c r="G33" s="95">
        <f t="shared" ref="G33:G34" si="6">(G32+F33)</f>
        <v>3.9930555555555552E-3</v>
      </c>
      <c r="H33" s="75"/>
      <c r="I33" s="76"/>
      <c r="J33" s="77"/>
      <c r="K33" s="78"/>
      <c r="L33" s="78"/>
      <c r="M33" s="55"/>
    </row>
    <row r="34" spans="1:13" ht="20">
      <c r="A34" s="54"/>
      <c r="B34" s="112" t="s">
        <v>80</v>
      </c>
      <c r="C34" s="92">
        <v>66</v>
      </c>
      <c r="D34" s="93">
        <v>12.5</v>
      </c>
      <c r="E34" s="94">
        <v>720</v>
      </c>
      <c r="F34" s="90">
        <f t="shared" si="0"/>
        <v>7.2337962962962959E-4</v>
      </c>
      <c r="G34" s="95">
        <f t="shared" si="6"/>
        <v>4.7164351851851846E-3</v>
      </c>
      <c r="H34" s="75"/>
      <c r="I34" s="76"/>
      <c r="J34" s="77"/>
      <c r="K34" s="78"/>
      <c r="L34" s="78"/>
      <c r="M34" s="55"/>
    </row>
    <row r="35" spans="1:13" ht="20">
      <c r="A35" s="54"/>
      <c r="B35" s="113" t="s">
        <v>81</v>
      </c>
      <c r="C35" s="92">
        <v>116</v>
      </c>
      <c r="D35" s="93">
        <v>50</v>
      </c>
      <c r="E35" s="94">
        <v>720</v>
      </c>
      <c r="F35" s="90">
        <f>(D35/E35*3600)*"00:00:01"</f>
        <v>2.8935185185185184E-3</v>
      </c>
      <c r="G35" s="95">
        <f t="shared" ref="G35" si="7">G34+F35</f>
        <v>7.609953703703703E-3</v>
      </c>
      <c r="H35" s="75"/>
      <c r="I35" s="81"/>
      <c r="J35" s="77"/>
      <c r="K35" s="78"/>
      <c r="L35" s="78"/>
      <c r="M35" s="55"/>
    </row>
    <row r="37" spans="1:13" ht="25">
      <c r="B37" s="70" t="s">
        <v>82</v>
      </c>
      <c r="C37" s="71">
        <f>G29</f>
        <v>2.0081018518518515E-2</v>
      </c>
    </row>
    <row r="38" spans="1:13" ht="25">
      <c r="B38" s="70" t="s">
        <v>83</v>
      </c>
      <c r="C38" s="71">
        <f>G35</f>
        <v>7.609953703703703E-3</v>
      </c>
    </row>
    <row r="40" spans="1:13" ht="25">
      <c r="B40" s="68" t="s">
        <v>84</v>
      </c>
      <c r="C40" s="69">
        <v>0.46527777777777773</v>
      </c>
      <c r="F40" s="66" t="s">
        <v>86</v>
      </c>
      <c r="G40" s="67">
        <f>C40-C37</f>
        <v>0.44519675925925922</v>
      </c>
    </row>
    <row r="41" spans="1:13" ht="25">
      <c r="B41" s="68" t="s">
        <v>85</v>
      </c>
      <c r="C41" s="69">
        <v>0.46875</v>
      </c>
      <c r="F41" s="66" t="s">
        <v>87</v>
      </c>
      <c r="G41" s="67">
        <f>C41-C38</f>
        <v>0.46114004629629629</v>
      </c>
    </row>
    <row r="42" spans="1:13">
      <c r="F42" s="57"/>
      <c r="G42" s="57"/>
    </row>
    <row r="43" spans="1:13">
      <c r="G43" s="65"/>
    </row>
  </sheetData>
  <mergeCells count="6">
    <mergeCell ref="C1:E1"/>
    <mergeCell ref="F1:G1"/>
    <mergeCell ref="C6:E6"/>
    <mergeCell ref="F6:G6"/>
    <mergeCell ref="B6:B7"/>
    <mergeCell ref="B2:G4"/>
  </mergeCells>
  <phoneticPr fontId="10" type="noConversion"/>
  <pageMargins left="0.70000000000000007" right="0.70000000000000007" top="0.75000000000000011" bottom="0.75000000000000011" header="0.30000000000000004" footer="0.30000000000000004"/>
  <pageSetup paperSize="9" scale="60" orientation="landscape"/>
  <extLst>
    <ext xmlns:mx="http://schemas.microsoft.com/office/mac/excel/2008/main" uri="{64002731-A6B0-56B0-2670-7721B7C09600}">
      <mx:PLV Mode="0" OnePage="0" WScale="46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2014-01-06T19:07:24Z</cp:lastPrinted>
  <dcterms:created xsi:type="dcterms:W3CDTF">2006-09-12T15:06:44Z</dcterms:created>
  <dcterms:modified xsi:type="dcterms:W3CDTF">2014-01-06T19:11:38Z</dcterms:modified>
</cp:coreProperties>
</file>